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40" tabRatio="603"/>
  </bookViews>
  <sheets>
    <sheet name=" 2022" sheetId="1" r:id="rId1"/>
    <sheet name="Лист1" sheetId="4" r:id="rId2"/>
    <sheet name="Лист2" sheetId="5" r:id="rId3"/>
    <sheet name="проект 2023" sheetId="2" r:id="rId4"/>
    <sheet name="проект 2024" sheetId="3" r:id="rId5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"/>
  <c r="H13"/>
  <c r="H12" s="1"/>
  <c r="V111" i="2"/>
  <c r="S47" l="1"/>
  <c r="N47"/>
  <c r="J167"/>
  <c r="G322" i="1"/>
  <c r="H322"/>
  <c r="G69" i="3"/>
  <c r="H69"/>
  <c r="H47"/>
  <c r="K47" i="2"/>
  <c r="H606" i="3" l="1"/>
  <c r="G606"/>
  <c r="H605"/>
  <c r="G605"/>
  <c r="H604"/>
  <c r="G604"/>
  <c r="H603"/>
  <c r="H602" s="1"/>
  <c r="H601" s="1"/>
  <c r="G603"/>
  <c r="H600"/>
  <c r="H599" s="1"/>
  <c r="H598" s="1"/>
  <c r="H619" s="1"/>
  <c r="G600"/>
  <c r="G599" s="1"/>
  <c r="G598" s="1"/>
  <c r="G619" s="1"/>
  <c r="H597"/>
  <c r="H596" s="1"/>
  <c r="H595" s="1"/>
  <c r="G597"/>
  <c r="G596" s="1"/>
  <c r="G595" s="1"/>
  <c r="H594"/>
  <c r="H593" s="1"/>
  <c r="G594"/>
  <c r="G593" s="1"/>
  <c r="G618" s="1"/>
  <c r="H591"/>
  <c r="H590" s="1"/>
  <c r="G591"/>
  <c r="G590" s="1"/>
  <c r="H589"/>
  <c r="G589"/>
  <c r="G588" s="1"/>
  <c r="H588"/>
  <c r="H587"/>
  <c r="H586" s="1"/>
  <c r="G587"/>
  <c r="G586" s="1"/>
  <c r="H585"/>
  <c r="H584" s="1"/>
  <c r="G585"/>
  <c r="G584" s="1"/>
  <c r="H581"/>
  <c r="G581"/>
  <c r="H579"/>
  <c r="G579"/>
  <c r="H577"/>
  <c r="G577"/>
  <c r="H576"/>
  <c r="G576"/>
  <c r="H574"/>
  <c r="H573" s="1"/>
  <c r="G574"/>
  <c r="G573" s="1"/>
  <c r="H572"/>
  <c r="H571" s="1"/>
  <c r="G572"/>
  <c r="G571" s="1"/>
  <c r="H569"/>
  <c r="G569"/>
  <c r="H568"/>
  <c r="G568"/>
  <c r="H567"/>
  <c r="G567"/>
  <c r="H566"/>
  <c r="G566"/>
  <c r="H565"/>
  <c r="G565"/>
  <c r="H560"/>
  <c r="G560"/>
  <c r="H559"/>
  <c r="G559"/>
  <c r="H558"/>
  <c r="G558"/>
  <c r="H557"/>
  <c r="G557"/>
  <c r="H554"/>
  <c r="G554"/>
  <c r="H553"/>
  <c r="G553"/>
  <c r="H551"/>
  <c r="G551"/>
  <c r="H550"/>
  <c r="G550"/>
  <c r="H547"/>
  <c r="G547"/>
  <c r="H544"/>
  <c r="H543" s="1"/>
  <c r="G544"/>
  <c r="G543" s="1"/>
  <c r="H542"/>
  <c r="H541" s="1"/>
  <c r="G542"/>
  <c r="G541" s="1"/>
  <c r="H540"/>
  <c r="H539" s="1"/>
  <c r="G540"/>
  <c r="G539"/>
  <c r="H538"/>
  <c r="H537" s="1"/>
  <c r="G538"/>
  <c r="G537" s="1"/>
  <c r="H535"/>
  <c r="G535"/>
  <c r="H534"/>
  <c r="G534"/>
  <c r="H533"/>
  <c r="H532" s="1"/>
  <c r="H531" s="1"/>
  <c r="G533"/>
  <c r="H530"/>
  <c r="H529" s="1"/>
  <c r="H528" s="1"/>
  <c r="G530"/>
  <c r="G529" s="1"/>
  <c r="G528" s="1"/>
  <c r="H524"/>
  <c r="G524"/>
  <c r="H522"/>
  <c r="G522"/>
  <c r="H519"/>
  <c r="G519"/>
  <c r="G518" s="1"/>
  <c r="G517" s="1"/>
  <c r="H516"/>
  <c r="G516"/>
  <c r="H515"/>
  <c r="G515"/>
  <c r="H514"/>
  <c r="G514"/>
  <c r="G513" s="1"/>
  <c r="G512" s="1"/>
  <c r="H509"/>
  <c r="G509"/>
  <c r="H508"/>
  <c r="G508"/>
  <c r="H507"/>
  <c r="G507"/>
  <c r="H506"/>
  <c r="G506"/>
  <c r="H504"/>
  <c r="G504"/>
  <c r="H502"/>
  <c r="H501" s="1"/>
  <c r="G502"/>
  <c r="G501"/>
  <c r="H500"/>
  <c r="H499" s="1"/>
  <c r="G500"/>
  <c r="G499" s="1"/>
  <c r="H498"/>
  <c r="H497" s="1"/>
  <c r="G498"/>
  <c r="G497" s="1"/>
  <c r="H495"/>
  <c r="H494" s="1"/>
  <c r="G495"/>
  <c r="G494" s="1"/>
  <c r="H493"/>
  <c r="G493"/>
  <c r="H492"/>
  <c r="G492"/>
  <c r="H491"/>
  <c r="H490" s="1"/>
  <c r="G491"/>
  <c r="G490" s="1"/>
  <c r="H488"/>
  <c r="H487" s="1"/>
  <c r="G488"/>
  <c r="G487" s="1"/>
  <c r="G627" s="1"/>
  <c r="H485"/>
  <c r="H484" s="1"/>
  <c r="G485"/>
  <c r="G484" s="1"/>
  <c r="H483"/>
  <c r="H482" s="1"/>
  <c r="H626" s="1"/>
  <c r="G483"/>
  <c r="G482" s="1"/>
  <c r="G626" s="1"/>
  <c r="H481"/>
  <c r="G481"/>
  <c r="G480" s="1"/>
  <c r="H480"/>
  <c r="H479"/>
  <c r="G479"/>
  <c r="G478" s="1"/>
  <c r="H478"/>
  <c r="H477"/>
  <c r="H476" s="1"/>
  <c r="H628" s="1"/>
  <c r="G477"/>
  <c r="G476" s="1"/>
  <c r="G628" s="1"/>
  <c r="H474"/>
  <c r="G474"/>
  <c r="H473"/>
  <c r="G473"/>
  <c r="H470"/>
  <c r="G470"/>
  <c r="H468"/>
  <c r="G468"/>
  <c r="H467"/>
  <c r="G467"/>
  <c r="H465"/>
  <c r="G465"/>
  <c r="H464"/>
  <c r="H463" s="1"/>
  <c r="G464"/>
  <c r="H462"/>
  <c r="H461" s="1"/>
  <c r="G462"/>
  <c r="G461"/>
  <c r="H460"/>
  <c r="H459" s="1"/>
  <c r="G460"/>
  <c r="G459" s="1"/>
  <c r="H458"/>
  <c r="H457" s="1"/>
  <c r="G458"/>
  <c r="G457"/>
  <c r="H455"/>
  <c r="H454" s="1"/>
  <c r="G455"/>
  <c r="G454" s="1"/>
  <c r="H453"/>
  <c r="H452" s="1"/>
  <c r="G453"/>
  <c r="G452" s="1"/>
  <c r="H451"/>
  <c r="H450" s="1"/>
  <c r="G451"/>
  <c r="G450"/>
  <c r="H436"/>
  <c r="G436"/>
  <c r="H434"/>
  <c r="G434"/>
  <c r="H433"/>
  <c r="G433"/>
  <c r="H430"/>
  <c r="G430"/>
  <c r="B430"/>
  <c r="H427"/>
  <c r="G427"/>
  <c r="H424"/>
  <c r="G424"/>
  <c r="H423"/>
  <c r="G423"/>
  <c r="H422"/>
  <c r="H421" s="1"/>
  <c r="G422"/>
  <c r="H420"/>
  <c r="G420"/>
  <c r="H419"/>
  <c r="G419"/>
  <c r="H418"/>
  <c r="G418"/>
  <c r="H417"/>
  <c r="G417"/>
  <c r="H416"/>
  <c r="G416"/>
  <c r="H410"/>
  <c r="G410"/>
  <c r="H408"/>
  <c r="G408"/>
  <c r="H407"/>
  <c r="G407"/>
  <c r="H406"/>
  <c r="G406"/>
  <c r="H405"/>
  <c r="G405"/>
  <c r="H404"/>
  <c r="G404"/>
  <c r="H403"/>
  <c r="G403"/>
  <c r="H402"/>
  <c r="G402"/>
  <c r="H401"/>
  <c r="G401"/>
  <c r="H400"/>
  <c r="G400"/>
  <c r="H399"/>
  <c r="G399"/>
  <c r="H398"/>
  <c r="G398"/>
  <c r="H397"/>
  <c r="G397"/>
  <c r="H396"/>
  <c r="G396"/>
  <c r="H395"/>
  <c r="G395"/>
  <c r="B443"/>
  <c r="B442" s="1"/>
  <c r="H394"/>
  <c r="G394"/>
  <c r="G393" s="1"/>
  <c r="H392"/>
  <c r="G392"/>
  <c r="H391"/>
  <c r="G391"/>
  <c r="H389"/>
  <c r="G389"/>
  <c r="H388"/>
  <c r="G388"/>
  <c r="H387"/>
  <c r="G387"/>
  <c r="H386"/>
  <c r="G386"/>
  <c r="H385"/>
  <c r="G385"/>
  <c r="H384"/>
  <c r="G384"/>
  <c r="G383"/>
  <c r="D439"/>
  <c r="H382"/>
  <c r="G382"/>
  <c r="H381"/>
  <c r="G381"/>
  <c r="H379"/>
  <c r="G379"/>
  <c r="H378"/>
  <c r="G378"/>
  <c r="H377"/>
  <c r="G377"/>
  <c r="H376"/>
  <c r="G376"/>
  <c r="H375"/>
  <c r="G375"/>
  <c r="H374"/>
  <c r="G374"/>
  <c r="H373"/>
  <c r="G373"/>
  <c r="H372"/>
  <c r="G372"/>
  <c r="H371"/>
  <c r="G371"/>
  <c r="G370" s="1"/>
  <c r="H369"/>
  <c r="G369"/>
  <c r="H368"/>
  <c r="G368"/>
  <c r="D435"/>
  <c r="C435" s="1"/>
  <c r="H367"/>
  <c r="G367"/>
  <c r="H366"/>
  <c r="G366"/>
  <c r="H365"/>
  <c r="G365"/>
  <c r="H364"/>
  <c r="H363" s="1"/>
  <c r="G364"/>
  <c r="H362"/>
  <c r="G362"/>
  <c r="H360"/>
  <c r="G360"/>
  <c r="H359"/>
  <c r="G359"/>
  <c r="H357"/>
  <c r="G357"/>
  <c r="H356"/>
  <c r="G356"/>
  <c r="H355"/>
  <c r="G355"/>
  <c r="H354"/>
  <c r="G354"/>
  <c r="H353"/>
  <c r="G353"/>
  <c r="H352"/>
  <c r="G352"/>
  <c r="H351"/>
  <c r="G351"/>
  <c r="H350"/>
  <c r="G350"/>
  <c r="H349"/>
  <c r="G349"/>
  <c r="H347"/>
  <c r="G347"/>
  <c r="H346"/>
  <c r="G346"/>
  <c r="H345"/>
  <c r="G345"/>
  <c r="H344"/>
  <c r="G344"/>
  <c r="H343"/>
  <c r="G343"/>
  <c r="H342"/>
  <c r="G342"/>
  <c r="H341"/>
  <c r="G341"/>
  <c r="H340"/>
  <c r="G340"/>
  <c r="H339"/>
  <c r="G339"/>
  <c r="H338"/>
  <c r="G338"/>
  <c r="H337"/>
  <c r="G337"/>
  <c r="H336"/>
  <c r="G336"/>
  <c r="H335"/>
  <c r="G335"/>
  <c r="H334"/>
  <c r="G334"/>
  <c r="H333"/>
  <c r="G333"/>
  <c r="H332"/>
  <c r="G332"/>
  <c r="H330"/>
  <c r="G330"/>
  <c r="H329"/>
  <c r="G329"/>
  <c r="D426"/>
  <c r="H328"/>
  <c r="G328"/>
  <c r="H327"/>
  <c r="G327"/>
  <c r="H326"/>
  <c r="G326"/>
  <c r="G325"/>
  <c r="H324"/>
  <c r="G324"/>
  <c r="H323"/>
  <c r="G323"/>
  <c r="H322"/>
  <c r="G322"/>
  <c r="H321"/>
  <c r="G321"/>
  <c r="H320"/>
  <c r="G320"/>
  <c r="H319"/>
  <c r="G319"/>
  <c r="H318"/>
  <c r="G318"/>
  <c r="H317"/>
  <c r="G317"/>
  <c r="H316"/>
  <c r="G316"/>
  <c r="H315"/>
  <c r="G315"/>
  <c r="H314"/>
  <c r="G314"/>
  <c r="H313"/>
  <c r="G313"/>
  <c r="H312"/>
  <c r="G312"/>
  <c r="H311"/>
  <c r="G311"/>
  <c r="H310"/>
  <c r="G310"/>
  <c r="H309"/>
  <c r="G309"/>
  <c r="H308"/>
  <c r="G308"/>
  <c r="H306"/>
  <c r="G306"/>
  <c r="D423"/>
  <c r="C423" s="1"/>
  <c r="H305"/>
  <c r="G305"/>
  <c r="H304"/>
  <c r="G304"/>
  <c r="H303"/>
  <c r="G303"/>
  <c r="H302"/>
  <c r="G302"/>
  <c r="H301"/>
  <c r="G301"/>
  <c r="H300"/>
  <c r="G300"/>
  <c r="H299"/>
  <c r="G299"/>
  <c r="H298"/>
  <c r="G298"/>
  <c r="H296"/>
  <c r="G296"/>
  <c r="D420"/>
  <c r="C420" s="1"/>
  <c r="H295"/>
  <c r="G295"/>
  <c r="H294"/>
  <c r="G294"/>
  <c r="H293"/>
  <c r="G293"/>
  <c r="H292"/>
  <c r="G292"/>
  <c r="B337"/>
  <c r="H284"/>
  <c r="H609" s="1"/>
  <c r="H608" s="1"/>
  <c r="G284"/>
  <c r="G609" s="1"/>
  <c r="G608" s="1"/>
  <c r="B606"/>
  <c r="B605"/>
  <c r="H281"/>
  <c r="H278" s="1"/>
  <c r="H277" s="1"/>
  <c r="G281"/>
  <c r="B604"/>
  <c r="B603"/>
  <c r="G278"/>
  <c r="G277" s="1"/>
  <c r="B600"/>
  <c r="B599" s="1"/>
  <c r="B598" s="1"/>
  <c r="B619" s="1"/>
  <c r="H275"/>
  <c r="G275"/>
  <c r="B597"/>
  <c r="B596" s="1"/>
  <c r="B595" s="1"/>
  <c r="H273"/>
  <c r="H271" s="1"/>
  <c r="G273"/>
  <c r="B594"/>
  <c r="B593" s="1"/>
  <c r="B591"/>
  <c r="B590" s="1"/>
  <c r="H269"/>
  <c r="G269"/>
  <c r="H262"/>
  <c r="H583" s="1"/>
  <c r="G262"/>
  <c r="G583" s="1"/>
  <c r="H260"/>
  <c r="H582" s="1"/>
  <c r="G260"/>
  <c r="G582" s="1"/>
  <c r="B581"/>
  <c r="B589"/>
  <c r="B588" s="1"/>
  <c r="B587"/>
  <c r="B586" s="1"/>
  <c r="B585"/>
  <c r="B584" s="1"/>
  <c r="H253"/>
  <c r="G253"/>
  <c r="H248"/>
  <c r="H580" s="1"/>
  <c r="G248"/>
  <c r="G580" s="1"/>
  <c r="H238"/>
  <c r="H578" s="1"/>
  <c r="G238"/>
  <c r="G578" s="1"/>
  <c r="B577"/>
  <c r="B576"/>
  <c r="B572"/>
  <c r="B571" s="1"/>
  <c r="B569"/>
  <c r="B568"/>
  <c r="B567"/>
  <c r="B566"/>
  <c r="B565"/>
  <c r="H226"/>
  <c r="G226"/>
  <c r="B428"/>
  <c r="H221"/>
  <c r="G221"/>
  <c r="H218"/>
  <c r="H212" s="1"/>
  <c r="G212"/>
  <c r="H209"/>
  <c r="G209"/>
  <c r="H207"/>
  <c r="H202" s="1"/>
  <c r="G207"/>
  <c r="G202"/>
  <c r="H199"/>
  <c r="G199"/>
  <c r="H196"/>
  <c r="H191" s="1"/>
  <c r="G196"/>
  <c r="G191" s="1"/>
  <c r="B557"/>
  <c r="H189"/>
  <c r="G189"/>
  <c r="H187"/>
  <c r="H561" s="1"/>
  <c r="G187"/>
  <c r="G561" s="1"/>
  <c r="B561"/>
  <c r="B553"/>
  <c r="B554"/>
  <c r="B550"/>
  <c r="H172"/>
  <c r="H549" s="1"/>
  <c r="G172"/>
  <c r="G549" s="1"/>
  <c r="B549"/>
  <c r="H168"/>
  <c r="H548" s="1"/>
  <c r="G168"/>
  <c r="G548" s="1"/>
  <c r="B548"/>
  <c r="B547"/>
  <c r="B540"/>
  <c r="B539" s="1"/>
  <c r="B542"/>
  <c r="B541" s="1"/>
  <c r="B538"/>
  <c r="B537" s="1"/>
  <c r="H158"/>
  <c r="G158"/>
  <c r="B535"/>
  <c r="B425"/>
  <c r="H143"/>
  <c r="G143"/>
  <c r="B429"/>
  <c r="C429" s="1"/>
  <c r="B530"/>
  <c r="B529" s="1"/>
  <c r="B528" s="1"/>
  <c r="H139"/>
  <c r="G139"/>
  <c r="H132"/>
  <c r="H527" s="1"/>
  <c r="G132"/>
  <c r="G527" s="1"/>
  <c r="H130"/>
  <c r="H526" s="1"/>
  <c r="G130"/>
  <c r="G526" s="1"/>
  <c r="B526"/>
  <c r="H127"/>
  <c r="H525" s="1"/>
  <c r="G127"/>
  <c r="G525" s="1"/>
  <c r="B524"/>
  <c r="H123"/>
  <c r="H523" s="1"/>
  <c r="G123"/>
  <c r="G523" s="1"/>
  <c r="B523"/>
  <c r="B522"/>
  <c r="B519"/>
  <c r="B518" s="1"/>
  <c r="B517" s="1"/>
  <c r="H118"/>
  <c r="G118"/>
  <c r="B515"/>
  <c r="B514"/>
  <c r="B516"/>
  <c r="H112"/>
  <c r="G112"/>
  <c r="H107"/>
  <c r="H511" s="1"/>
  <c r="G107"/>
  <c r="G511" s="1"/>
  <c r="H105"/>
  <c r="H390" s="1"/>
  <c r="G105"/>
  <c r="G510" s="1"/>
  <c r="B509"/>
  <c r="B508"/>
  <c r="B507"/>
  <c r="B506"/>
  <c r="H97"/>
  <c r="H505" s="1"/>
  <c r="G97"/>
  <c r="G505" s="1"/>
  <c r="B504"/>
  <c r="B502"/>
  <c r="B501" s="1"/>
  <c r="H94"/>
  <c r="B500"/>
  <c r="B499" s="1"/>
  <c r="B498"/>
  <c r="B497" s="1"/>
  <c r="H90"/>
  <c r="G90"/>
  <c r="B493"/>
  <c r="B492"/>
  <c r="B495"/>
  <c r="B494" s="1"/>
  <c r="B491"/>
  <c r="H82"/>
  <c r="H81" s="1"/>
  <c r="G82"/>
  <c r="G81" s="1"/>
  <c r="B488"/>
  <c r="B487" s="1"/>
  <c r="B485"/>
  <c r="B484" s="1"/>
  <c r="H475"/>
  <c r="G475"/>
  <c r="B474"/>
  <c r="H67"/>
  <c r="B473"/>
  <c r="B481"/>
  <c r="B480" s="1"/>
  <c r="B477"/>
  <c r="B476" s="1"/>
  <c r="B628" s="1"/>
  <c r="H59"/>
  <c r="G59"/>
  <c r="H472"/>
  <c r="G472"/>
  <c r="B465"/>
  <c r="B300" s="1"/>
  <c r="H40"/>
  <c r="H471" s="1"/>
  <c r="G40"/>
  <c r="B470"/>
  <c r="B311" s="1"/>
  <c r="H32"/>
  <c r="G32"/>
  <c r="G469" s="1"/>
  <c r="B468"/>
  <c r="B309" s="1"/>
  <c r="B467"/>
  <c r="B464"/>
  <c r="H20"/>
  <c r="G20"/>
  <c r="B460"/>
  <c r="B459" s="1"/>
  <c r="B458"/>
  <c r="B457" s="1"/>
  <c r="H14"/>
  <c r="G14"/>
  <c r="G13" s="1"/>
  <c r="G12" s="1"/>
  <c r="H13"/>
  <c r="H12"/>
  <c r="B453"/>
  <c r="B452" s="1"/>
  <c r="B455"/>
  <c r="B451"/>
  <c r="H8"/>
  <c r="H7" s="1"/>
  <c r="H6" s="1"/>
  <c r="G8"/>
  <c r="G7" s="1"/>
  <c r="G6" s="1"/>
  <c r="B625" l="1"/>
  <c r="H380"/>
  <c r="H166"/>
  <c r="G331"/>
  <c r="G612"/>
  <c r="G624"/>
  <c r="G564"/>
  <c r="G563" s="1"/>
  <c r="G432"/>
  <c r="H552"/>
  <c r="H564"/>
  <c r="H563" s="1"/>
  <c r="G602"/>
  <c r="G601" s="1"/>
  <c r="H536"/>
  <c r="H624"/>
  <c r="B315"/>
  <c r="H121"/>
  <c r="G521"/>
  <c r="G520" s="1"/>
  <c r="H546"/>
  <c r="G271"/>
  <c r="H307"/>
  <c r="H615"/>
  <c r="H616"/>
  <c r="B490"/>
  <c r="B489" s="1"/>
  <c r="H545"/>
  <c r="B602"/>
  <c r="B601" s="1"/>
  <c r="G297"/>
  <c r="H432"/>
  <c r="G138"/>
  <c r="H625"/>
  <c r="H489"/>
  <c r="H138"/>
  <c r="G182"/>
  <c r="G181" s="1"/>
  <c r="G363"/>
  <c r="H370"/>
  <c r="G94"/>
  <c r="G89" s="1"/>
  <c r="H104"/>
  <c r="G129"/>
  <c r="B324"/>
  <c r="H562"/>
  <c r="G234"/>
  <c r="H259"/>
  <c r="H297"/>
  <c r="H331"/>
  <c r="H469"/>
  <c r="H466" s="1"/>
  <c r="H456" s="1"/>
  <c r="H28"/>
  <c r="G421"/>
  <c r="G592"/>
  <c r="G463"/>
  <c r="G615" s="1"/>
  <c r="G307"/>
  <c r="G471"/>
  <c r="G28"/>
  <c r="G19" s="1"/>
  <c r="B463"/>
  <c r="B615" s="1"/>
  <c r="B609"/>
  <c r="B608" s="1"/>
  <c r="B623" s="1"/>
  <c r="B579"/>
  <c r="G616"/>
  <c r="B552"/>
  <c r="G552"/>
  <c r="D427"/>
  <c r="D431"/>
  <c r="C431" s="1"/>
  <c r="G532"/>
  <c r="G531" s="1"/>
  <c r="B475"/>
  <c r="H449"/>
  <c r="D417"/>
  <c r="C417" s="1"/>
  <c r="D434"/>
  <c r="C434" s="1"/>
  <c r="H513"/>
  <c r="H512" s="1"/>
  <c r="H393"/>
  <c r="B513"/>
  <c r="B512" s="1"/>
  <c r="B544"/>
  <c r="B543" s="1"/>
  <c r="B536" s="1"/>
  <c r="D433"/>
  <c r="C433" s="1"/>
  <c r="B551"/>
  <c r="D425"/>
  <c r="C425" s="1"/>
  <c r="B580"/>
  <c r="B583"/>
  <c r="B472"/>
  <c r="B471"/>
  <c r="H518"/>
  <c r="H517" s="1"/>
  <c r="B559"/>
  <c r="D443"/>
  <c r="C443" s="1"/>
  <c r="D419"/>
  <c r="C419" s="1"/>
  <c r="B483"/>
  <c r="B482" s="1"/>
  <c r="B626" s="1"/>
  <c r="B511"/>
  <c r="D437"/>
  <c r="C437" s="1"/>
  <c r="B558"/>
  <c r="D436"/>
  <c r="C436" s="1"/>
  <c r="H89"/>
  <c r="D418"/>
  <c r="B450"/>
  <c r="B293"/>
  <c r="B292" s="1"/>
  <c r="B627"/>
  <c r="B486"/>
  <c r="B618"/>
  <c r="B592"/>
  <c r="H623"/>
  <c r="H607"/>
  <c r="B462"/>
  <c r="B461" s="1"/>
  <c r="B612" s="1"/>
  <c r="H19"/>
  <c r="H18" s="1"/>
  <c r="H5" s="1"/>
  <c r="B469"/>
  <c r="B479"/>
  <c r="G67"/>
  <c r="G18" s="1"/>
  <c r="G5" s="1"/>
  <c r="B505"/>
  <c r="G503"/>
  <c r="G496" s="1"/>
  <c r="G104"/>
  <c r="B510"/>
  <c r="G121"/>
  <c r="G120" s="1"/>
  <c r="G111" s="1"/>
  <c r="B525"/>
  <c r="H129"/>
  <c r="B527"/>
  <c r="B534"/>
  <c r="B533"/>
  <c r="G166"/>
  <c r="B546"/>
  <c r="H182"/>
  <c r="H181" s="1"/>
  <c r="H157" s="1"/>
  <c r="B560"/>
  <c r="H556"/>
  <c r="H555" s="1"/>
  <c r="B562"/>
  <c r="G562"/>
  <c r="B564"/>
  <c r="B563" s="1"/>
  <c r="H234"/>
  <c r="B578"/>
  <c r="G575"/>
  <c r="G570" s="1"/>
  <c r="B574"/>
  <c r="G259"/>
  <c r="B582"/>
  <c r="B295"/>
  <c r="B294" s="1"/>
  <c r="D421"/>
  <c r="B299"/>
  <c r="B298" s="1"/>
  <c r="G361"/>
  <c r="B422"/>
  <c r="B421" s="1"/>
  <c r="B426"/>
  <c r="B427"/>
  <c r="C427" s="1"/>
  <c r="H613"/>
  <c r="G625"/>
  <c r="G489"/>
  <c r="H614"/>
  <c r="H510"/>
  <c r="H431"/>
  <c r="H438" s="1"/>
  <c r="G607"/>
  <c r="G623"/>
  <c r="D441"/>
  <c r="B441"/>
  <c r="B438" s="1"/>
  <c r="G613"/>
  <c r="G449"/>
  <c r="H627"/>
  <c r="H486"/>
  <c r="B614"/>
  <c r="B620"/>
  <c r="B621"/>
  <c r="B304"/>
  <c r="B303" s="1"/>
  <c r="B306"/>
  <c r="B305" s="1"/>
  <c r="B308"/>
  <c r="B319"/>
  <c r="B318" s="1"/>
  <c r="B323"/>
  <c r="B322" s="1"/>
  <c r="B328"/>
  <c r="B327" s="1"/>
  <c r="B332"/>
  <c r="B331" s="1"/>
  <c r="B336"/>
  <c r="B335" s="1"/>
  <c r="H361"/>
  <c r="H409" s="1"/>
  <c r="G390"/>
  <c r="G380" s="1"/>
  <c r="G431"/>
  <c r="H503"/>
  <c r="H496" s="1"/>
  <c r="H521"/>
  <c r="H520" s="1"/>
  <c r="G486"/>
  <c r="G536"/>
  <c r="G556"/>
  <c r="G555" s="1"/>
  <c r="H575"/>
  <c r="H570" s="1"/>
  <c r="H612"/>
  <c r="G614"/>
  <c r="G622"/>
  <c r="G546"/>
  <c r="G545" s="1"/>
  <c r="G620"/>
  <c r="G621"/>
  <c r="H592"/>
  <c r="H618"/>
  <c r="H620"/>
  <c r="H621"/>
  <c r="G247" i="1"/>
  <c r="H247"/>
  <c r="G43"/>
  <c r="H43"/>
  <c r="G207"/>
  <c r="H207"/>
  <c r="G47"/>
  <c r="G42" s="1"/>
  <c r="H47"/>
  <c r="G71"/>
  <c r="H622" i="3" l="1"/>
  <c r="B622"/>
  <c r="B545"/>
  <c r="B321"/>
  <c r="B320" s="1"/>
  <c r="H233"/>
  <c r="H232" s="1"/>
  <c r="G438"/>
  <c r="H88"/>
  <c r="H87" s="1"/>
  <c r="G233"/>
  <c r="G232" s="1"/>
  <c r="G157"/>
  <c r="G4" s="1"/>
  <c r="F3" s="1"/>
  <c r="H120"/>
  <c r="H111" s="1"/>
  <c r="H4" s="1"/>
  <c r="G88"/>
  <c r="G87" s="1"/>
  <c r="B424"/>
  <c r="B444" s="1"/>
  <c r="B316"/>
  <c r="B503"/>
  <c r="B496" s="1"/>
  <c r="G466"/>
  <c r="G456" s="1"/>
  <c r="G610" s="1"/>
  <c r="E434"/>
  <c r="C418"/>
  <c r="B607"/>
  <c r="B326"/>
  <c r="B325" s="1"/>
  <c r="D422"/>
  <c r="C422" s="1"/>
  <c r="B575"/>
  <c r="B334"/>
  <c r="B333" s="1"/>
  <c r="D442"/>
  <c r="C442" s="1"/>
  <c r="B532"/>
  <c r="B531" s="1"/>
  <c r="D424"/>
  <c r="C424" s="1"/>
  <c r="H411"/>
  <c r="H412" s="1"/>
  <c r="B466"/>
  <c r="H610"/>
  <c r="B317"/>
  <c r="C396"/>
  <c r="B556"/>
  <c r="B555" s="1"/>
  <c r="D430"/>
  <c r="C430" s="1"/>
  <c r="B314"/>
  <c r="G409"/>
  <c r="B478"/>
  <c r="B624" s="1"/>
  <c r="B330"/>
  <c r="B329" s="1"/>
  <c r="B613"/>
  <c r="B449"/>
  <c r="D432"/>
  <c r="C432" s="1"/>
  <c r="C441"/>
  <c r="B521"/>
  <c r="B520" s="1"/>
  <c r="C426"/>
  <c r="B297"/>
  <c r="B296" s="1"/>
  <c r="D416"/>
  <c r="C416" s="1"/>
  <c r="B573"/>
  <c r="B302"/>
  <c r="B301" s="1"/>
  <c r="H617"/>
  <c r="H629" s="1"/>
  <c r="G617"/>
  <c r="G629" s="1"/>
  <c r="C421"/>
  <c r="B310"/>
  <c r="D438"/>
  <c r="C438" s="1"/>
  <c r="B313"/>
  <c r="H42" i="1"/>
  <c r="H178"/>
  <c r="G28"/>
  <c r="G19"/>
  <c r="H19"/>
  <c r="G172"/>
  <c r="H172"/>
  <c r="H229"/>
  <c r="G411" i="3" l="1"/>
  <c r="B307"/>
  <c r="B338" s="1"/>
  <c r="B616"/>
  <c r="B570"/>
  <c r="C446"/>
  <c r="D444"/>
  <c r="C444" s="1"/>
  <c r="B617"/>
  <c r="B456"/>
  <c r="B610" s="1"/>
  <c r="G178" i="1"/>
  <c r="G412" i="3" l="1"/>
  <c r="A3"/>
  <c r="B629"/>
  <c r="H145" i="1"/>
  <c r="G250"/>
  <c r="H250"/>
  <c r="G156"/>
  <c r="H156"/>
  <c r="D3" i="3" l="1"/>
  <c r="G355" i="1"/>
  <c r="H355"/>
  <c r="H187"/>
  <c r="G271" l="1"/>
  <c r="G145"/>
  <c r="G196"/>
  <c r="G194" l="1"/>
  <c r="H194"/>
  <c r="G57" l="1"/>
  <c r="G221" l="1"/>
  <c r="H221"/>
  <c r="G302" l="1"/>
  <c r="G313" l="1"/>
  <c r="H313"/>
  <c r="G331"/>
  <c r="H331"/>
  <c r="G339"/>
  <c r="H339"/>
  <c r="G309"/>
  <c r="H309"/>
  <c r="G151"/>
  <c r="H151"/>
  <c r="G140"/>
  <c r="G147"/>
  <c r="H147"/>
  <c r="G38"/>
  <c r="G51"/>
  <c r="G80"/>
  <c r="H80"/>
  <c r="G82"/>
  <c r="H82"/>
  <c r="G166"/>
  <c r="H166"/>
  <c r="H196"/>
  <c r="G199"/>
  <c r="H199"/>
  <c r="G210"/>
  <c r="H210"/>
  <c r="G212"/>
  <c r="H212"/>
  <c r="G214"/>
  <c r="H214"/>
  <c r="G216"/>
  <c r="H216"/>
  <c r="G225"/>
  <c r="H225"/>
  <c r="G227"/>
  <c r="H227"/>
  <c r="G236"/>
  <c r="H236"/>
  <c r="G238"/>
  <c r="H238"/>
  <c r="G241"/>
  <c r="H241"/>
  <c r="G243"/>
  <c r="H243"/>
  <c r="G234"/>
  <c r="H234"/>
  <c r="G245"/>
  <c r="H245"/>
  <c r="G261"/>
  <c r="H261"/>
  <c r="G266"/>
  <c r="G268"/>
  <c r="H268"/>
  <c r="G277"/>
  <c r="G287"/>
  <c r="H287"/>
  <c r="G290"/>
  <c r="H290"/>
  <c r="G299"/>
  <c r="H299"/>
  <c r="G328"/>
  <c r="G350"/>
  <c r="H350"/>
  <c r="G37" l="1"/>
  <c r="G139"/>
  <c r="H258"/>
  <c r="H233"/>
  <c r="G150"/>
  <c r="G308"/>
  <c r="G233"/>
  <c r="H150"/>
  <c r="G79"/>
  <c r="H79"/>
  <c r="H308"/>
  <c r="G276"/>
  <c r="G240"/>
  <c r="G219"/>
  <c r="H206"/>
  <c r="H295"/>
  <c r="H276"/>
  <c r="H240"/>
  <c r="H219"/>
  <c r="G206"/>
  <c r="G295"/>
  <c r="G352"/>
  <c r="H352"/>
  <c r="G362"/>
  <c r="H362"/>
  <c r="G367"/>
  <c r="H367"/>
  <c r="G364"/>
  <c r="H364"/>
  <c r="I327" i="2"/>
  <c r="J327"/>
  <c r="K327"/>
  <c r="L327"/>
  <c r="M327"/>
  <c r="N327"/>
  <c r="O327"/>
  <c r="P327"/>
  <c r="Q327"/>
  <c r="R327"/>
  <c r="S327"/>
  <c r="T327"/>
  <c r="U327"/>
  <c r="V327"/>
  <c r="H327"/>
  <c r="G182"/>
  <c r="M40"/>
  <c r="O237"/>
  <c r="P47"/>
  <c r="G361" i="1" l="1"/>
  <c r="G359" s="1"/>
  <c r="H361"/>
  <c r="H359" s="1"/>
  <c r="U47" i="2"/>
  <c r="V69" l="1"/>
  <c r="K131"/>
  <c r="K59"/>
  <c r="G99" i="1" l="1"/>
  <c r="H99"/>
  <c r="G125" l="1"/>
  <c r="G136" l="1"/>
  <c r="H135" l="1"/>
  <c r="G135"/>
  <c r="S69" i="2"/>
  <c r="J40"/>
  <c r="N69" l="1"/>
  <c r="I409" l="1"/>
  <c r="J409"/>
  <c r="K409"/>
  <c r="L409"/>
  <c r="M409"/>
  <c r="N409"/>
  <c r="O409"/>
  <c r="P409"/>
  <c r="Q409"/>
  <c r="R409"/>
  <c r="S409"/>
  <c r="T409"/>
  <c r="U409"/>
  <c r="V409"/>
  <c r="H409"/>
  <c r="G92"/>
  <c r="T47"/>
  <c r="T283"/>
  <c r="T280"/>
  <c r="T277" s="1"/>
  <c r="T276" s="1"/>
  <c r="T274"/>
  <c r="T270" s="1"/>
  <c r="T272"/>
  <c r="T268"/>
  <c r="T261"/>
  <c r="T259"/>
  <c r="T252"/>
  <c r="T247"/>
  <c r="T237"/>
  <c r="T225"/>
  <c r="T220"/>
  <c r="T217"/>
  <c r="T211" s="1"/>
  <c r="T208"/>
  <c r="T206"/>
  <c r="T201" s="1"/>
  <c r="T198"/>
  <c r="T195"/>
  <c r="T190"/>
  <c r="T188"/>
  <c r="T186"/>
  <c r="T171"/>
  <c r="T167"/>
  <c r="T157"/>
  <c r="T142"/>
  <c r="T138"/>
  <c r="T131"/>
  <c r="T129"/>
  <c r="T126"/>
  <c r="T122"/>
  <c r="T120" s="1"/>
  <c r="T117"/>
  <c r="T111"/>
  <c r="T106"/>
  <c r="T104"/>
  <c r="T96"/>
  <c r="T93" s="1"/>
  <c r="T89"/>
  <c r="T81"/>
  <c r="T80" s="1"/>
  <c r="T69"/>
  <c r="T67" s="1"/>
  <c r="T59"/>
  <c r="T40"/>
  <c r="T32"/>
  <c r="T20"/>
  <c r="T14"/>
  <c r="T13" s="1"/>
  <c r="T12" s="1"/>
  <c r="T8"/>
  <c r="T7"/>
  <c r="T6" s="1"/>
  <c r="T128" l="1"/>
  <c r="T137"/>
  <c r="H412"/>
  <c r="T258"/>
  <c r="T103"/>
  <c r="T233"/>
  <c r="T181"/>
  <c r="T180" s="1"/>
  <c r="T165"/>
  <c r="T28"/>
  <c r="T19" s="1"/>
  <c r="T18" s="1"/>
  <c r="T5" s="1"/>
  <c r="T88"/>
  <c r="T119"/>
  <c r="T110" s="1"/>
  <c r="I283"/>
  <c r="I280"/>
  <c r="I277" s="1"/>
  <c r="I276" s="1"/>
  <c r="I274"/>
  <c r="I272"/>
  <c r="I270"/>
  <c r="I268"/>
  <c r="I261"/>
  <c r="I259"/>
  <c r="I258"/>
  <c r="I252"/>
  <c r="I247"/>
  <c r="I237"/>
  <c r="I225"/>
  <c r="I220"/>
  <c r="I211"/>
  <c r="I208"/>
  <c r="I201"/>
  <c r="I198"/>
  <c r="I195"/>
  <c r="I190" s="1"/>
  <c r="I188"/>
  <c r="I186"/>
  <c r="I181" s="1"/>
  <c r="I171"/>
  <c r="I167"/>
  <c r="I157"/>
  <c r="I142"/>
  <c r="I138"/>
  <c r="I131"/>
  <c r="I129"/>
  <c r="I128"/>
  <c r="I126"/>
  <c r="I122"/>
  <c r="I120" s="1"/>
  <c r="I117"/>
  <c r="I111"/>
  <c r="I106"/>
  <c r="I104"/>
  <c r="I96"/>
  <c r="I93" s="1"/>
  <c r="I89"/>
  <c r="I81"/>
  <c r="I80" s="1"/>
  <c r="I69"/>
  <c r="I67" s="1"/>
  <c r="I59"/>
  <c r="I47"/>
  <c r="I40"/>
  <c r="I32"/>
  <c r="I20"/>
  <c r="I14"/>
  <c r="I13" s="1"/>
  <c r="I12" s="1"/>
  <c r="I8"/>
  <c r="I7" s="1"/>
  <c r="I6" s="1"/>
  <c r="K283"/>
  <c r="K280"/>
  <c r="K277" s="1"/>
  <c r="K276" s="1"/>
  <c r="K274"/>
  <c r="K272"/>
  <c r="K268"/>
  <c r="K261"/>
  <c r="K259"/>
  <c r="K258" s="1"/>
  <c r="K252"/>
  <c r="K247"/>
  <c r="K237"/>
  <c r="K225"/>
  <c r="K220"/>
  <c r="K217"/>
  <c r="K211" s="1"/>
  <c r="K208"/>
  <c r="K206"/>
  <c r="K201" s="1"/>
  <c r="K198"/>
  <c r="K195"/>
  <c r="K190"/>
  <c r="K188"/>
  <c r="K186"/>
  <c r="K171"/>
  <c r="K167"/>
  <c r="K157"/>
  <c r="K142"/>
  <c r="K138"/>
  <c r="K129"/>
  <c r="K126"/>
  <c r="K122"/>
  <c r="K120" s="1"/>
  <c r="K117"/>
  <c r="K111"/>
  <c r="K106"/>
  <c r="K104"/>
  <c r="K96"/>
  <c r="K93" s="1"/>
  <c r="K89"/>
  <c r="K81"/>
  <c r="K80" s="1"/>
  <c r="K69"/>
  <c r="K67" s="1"/>
  <c r="K40"/>
  <c r="K32"/>
  <c r="K20"/>
  <c r="K14"/>
  <c r="K13" s="1"/>
  <c r="K12" s="1"/>
  <c r="K8"/>
  <c r="K7" s="1"/>
  <c r="K6" s="1"/>
  <c r="V283"/>
  <c r="V280"/>
  <c r="V277" s="1"/>
  <c r="V276" s="1"/>
  <c r="V274"/>
  <c r="V272"/>
  <c r="V270"/>
  <c r="V268"/>
  <c r="V261"/>
  <c r="V259"/>
  <c r="V252"/>
  <c r="V247"/>
  <c r="V237"/>
  <c r="V225"/>
  <c r="V220"/>
  <c r="V217"/>
  <c r="V211"/>
  <c r="V208"/>
  <c r="V206"/>
  <c r="V201" s="1"/>
  <c r="V198"/>
  <c r="V195"/>
  <c r="V190" s="1"/>
  <c r="V188"/>
  <c r="V186"/>
  <c r="V171"/>
  <c r="V167"/>
  <c r="V157"/>
  <c r="V142"/>
  <c r="V138"/>
  <c r="V131"/>
  <c r="V129"/>
  <c r="V126"/>
  <c r="V122"/>
  <c r="V120" s="1"/>
  <c r="V117"/>
  <c r="V106"/>
  <c r="V104"/>
  <c r="V96"/>
  <c r="V93" s="1"/>
  <c r="V89"/>
  <c r="V81"/>
  <c r="V80" s="1"/>
  <c r="V67"/>
  <c r="V59"/>
  <c r="V47"/>
  <c r="V40"/>
  <c r="V32"/>
  <c r="V20"/>
  <c r="V14"/>
  <c r="V13" s="1"/>
  <c r="V12" s="1"/>
  <c r="V8"/>
  <c r="V7" s="1"/>
  <c r="V6" s="1"/>
  <c r="O283"/>
  <c r="O280"/>
  <c r="O277" s="1"/>
  <c r="O276" s="1"/>
  <c r="O274"/>
  <c r="O270" s="1"/>
  <c r="O272"/>
  <c r="O268"/>
  <c r="O261"/>
  <c r="O259"/>
  <c r="O252"/>
  <c r="O247"/>
  <c r="O233" s="1"/>
  <c r="O225"/>
  <c r="O220"/>
  <c r="O217"/>
  <c r="O211" s="1"/>
  <c r="O208"/>
  <c r="O206"/>
  <c r="O201" s="1"/>
  <c r="O198"/>
  <c r="O195"/>
  <c r="O190"/>
  <c r="O188"/>
  <c r="O186"/>
  <c r="O171"/>
  <c r="O167"/>
  <c r="O165" s="1"/>
  <c r="O157"/>
  <c r="O142"/>
  <c r="O138"/>
  <c r="O131"/>
  <c r="O129"/>
  <c r="O126"/>
  <c r="O122"/>
  <c r="O120" s="1"/>
  <c r="O117"/>
  <c r="O111"/>
  <c r="O106"/>
  <c r="O104"/>
  <c r="O96"/>
  <c r="O93" s="1"/>
  <c r="O89"/>
  <c r="O81"/>
  <c r="O80" s="1"/>
  <c r="O69"/>
  <c r="O67" s="1"/>
  <c r="O59"/>
  <c r="O47"/>
  <c r="O40"/>
  <c r="O32"/>
  <c r="O20"/>
  <c r="O14"/>
  <c r="O13" s="1"/>
  <c r="O12" s="1"/>
  <c r="O8"/>
  <c r="O7" s="1"/>
  <c r="O6" s="1"/>
  <c r="J283"/>
  <c r="J280"/>
  <c r="J277" s="1"/>
  <c r="J276" s="1"/>
  <c r="J274"/>
  <c r="J272"/>
  <c r="J270"/>
  <c r="J268"/>
  <c r="J261"/>
  <c r="J259"/>
  <c r="J252"/>
  <c r="J247"/>
  <c r="J237"/>
  <c r="J225"/>
  <c r="J220"/>
  <c r="J217"/>
  <c r="J211" s="1"/>
  <c r="J208"/>
  <c r="J206"/>
  <c r="J201" s="1"/>
  <c r="J198"/>
  <c r="J195"/>
  <c r="J190"/>
  <c r="J188"/>
  <c r="J186"/>
  <c r="J171"/>
  <c r="J165" s="1"/>
  <c r="J157"/>
  <c r="J142"/>
  <c r="J138"/>
  <c r="J131"/>
  <c r="J129"/>
  <c r="J126"/>
  <c r="J122"/>
  <c r="J120" s="1"/>
  <c r="J117"/>
  <c r="J111"/>
  <c r="J106"/>
  <c r="J104"/>
  <c r="J96"/>
  <c r="J93" s="1"/>
  <c r="J89"/>
  <c r="J81"/>
  <c r="J80" s="1"/>
  <c r="J69"/>
  <c r="J67" s="1"/>
  <c r="J59"/>
  <c r="J47"/>
  <c r="J32"/>
  <c r="J20"/>
  <c r="J14"/>
  <c r="J13" s="1"/>
  <c r="J12" s="1"/>
  <c r="J8"/>
  <c r="J7"/>
  <c r="J6" s="1"/>
  <c r="S283"/>
  <c r="S280"/>
  <c r="S277" s="1"/>
  <c r="S276" s="1"/>
  <c r="S274"/>
  <c r="S272"/>
  <c r="S270" s="1"/>
  <c r="S268"/>
  <c r="S261"/>
  <c r="S259"/>
  <c r="S252"/>
  <c r="S247"/>
  <c r="S237"/>
  <c r="S225"/>
  <c r="S220"/>
  <c r="S211"/>
  <c r="S208"/>
  <c r="S206"/>
  <c r="S201" s="1"/>
  <c r="S198"/>
  <c r="S195"/>
  <c r="S190"/>
  <c r="S188"/>
  <c r="S186"/>
  <c r="S171"/>
  <c r="S167"/>
  <c r="S165" s="1"/>
  <c r="S157"/>
  <c r="S142"/>
  <c r="S138"/>
  <c r="S131"/>
  <c r="S129"/>
  <c r="S126"/>
  <c r="S122"/>
  <c r="S117"/>
  <c r="S111"/>
  <c r="S106"/>
  <c r="S104"/>
  <c r="S96"/>
  <c r="S93" s="1"/>
  <c r="S89"/>
  <c r="S81"/>
  <c r="S80" s="1"/>
  <c r="S67"/>
  <c r="S59"/>
  <c r="S40"/>
  <c r="S32"/>
  <c r="S20"/>
  <c r="S14"/>
  <c r="S13" s="1"/>
  <c r="S12" s="1"/>
  <c r="S8"/>
  <c r="S7" s="1"/>
  <c r="S6" s="1"/>
  <c r="N283"/>
  <c r="N280"/>
  <c r="N277" s="1"/>
  <c r="N276" s="1"/>
  <c r="N274"/>
  <c r="N272"/>
  <c r="N270" s="1"/>
  <c r="N268"/>
  <c r="N261"/>
  <c r="N259"/>
  <c r="N252"/>
  <c r="N247"/>
  <c r="N237"/>
  <c r="N233" s="1"/>
  <c r="N225"/>
  <c r="N220"/>
  <c r="N217"/>
  <c r="N211" s="1"/>
  <c r="N208"/>
  <c r="N206"/>
  <c r="N201" s="1"/>
  <c r="N198"/>
  <c r="N195"/>
  <c r="N190" s="1"/>
  <c r="N188"/>
  <c r="N186"/>
  <c r="N171"/>
  <c r="N167"/>
  <c r="N157"/>
  <c r="N142"/>
  <c r="N138"/>
  <c r="N131"/>
  <c r="N129"/>
  <c r="N126"/>
  <c r="N122"/>
  <c r="N120" s="1"/>
  <c r="N117"/>
  <c r="N111"/>
  <c r="N106"/>
  <c r="N104"/>
  <c r="N96"/>
  <c r="N93" s="1"/>
  <c r="N89"/>
  <c r="N81"/>
  <c r="N80" s="1"/>
  <c r="N67"/>
  <c r="N59"/>
  <c r="N40"/>
  <c r="N32"/>
  <c r="N20"/>
  <c r="N14"/>
  <c r="N13" s="1"/>
  <c r="N12" s="1"/>
  <c r="N8"/>
  <c r="N7" s="1"/>
  <c r="N6" s="1"/>
  <c r="Q283"/>
  <c r="Q280"/>
  <c r="Q277"/>
  <c r="Q276" s="1"/>
  <c r="Q274"/>
  <c r="Q272"/>
  <c r="Q270" s="1"/>
  <c r="Q268"/>
  <c r="Q261"/>
  <c r="Q259"/>
  <c r="Q252"/>
  <c r="Q247"/>
  <c r="Q237"/>
  <c r="Q233" s="1"/>
  <c r="Q225"/>
  <c r="Q220"/>
  <c r="Q217"/>
  <c r="Q211" s="1"/>
  <c r="Q208"/>
  <c r="Q206"/>
  <c r="Q201" s="1"/>
  <c r="Q198"/>
  <c r="Q195"/>
  <c r="Q190"/>
  <c r="Q188"/>
  <c r="Q186"/>
  <c r="Q171"/>
  <c r="Q167"/>
  <c r="Q157"/>
  <c r="Q142"/>
  <c r="Q138"/>
  <c r="Q131"/>
  <c r="Q129"/>
  <c r="Q126"/>
  <c r="Q122"/>
  <c r="Q120"/>
  <c r="Q117"/>
  <c r="Q111"/>
  <c r="Q106"/>
  <c r="Q104"/>
  <c r="Q96"/>
  <c r="Q93" s="1"/>
  <c r="Q89"/>
  <c r="Q81"/>
  <c r="Q80" s="1"/>
  <c r="Q69"/>
  <c r="Q67" s="1"/>
  <c r="Q59"/>
  <c r="Q47"/>
  <c r="Q40"/>
  <c r="Q32"/>
  <c r="Q20"/>
  <c r="Q14"/>
  <c r="Q13" s="1"/>
  <c r="Q12" s="1"/>
  <c r="Q8"/>
  <c r="Q7" s="1"/>
  <c r="Q6" s="1"/>
  <c r="M283"/>
  <c r="M280"/>
  <c r="M277" s="1"/>
  <c r="M276" s="1"/>
  <c r="M274"/>
  <c r="M272"/>
  <c r="M270"/>
  <c r="M268"/>
  <c r="M261"/>
  <c r="M259"/>
  <c r="M252"/>
  <c r="M247"/>
  <c r="M237"/>
  <c r="M233" s="1"/>
  <c r="M225"/>
  <c r="M220"/>
  <c r="M217"/>
  <c r="M211"/>
  <c r="M208"/>
  <c r="M206"/>
  <c r="M201" s="1"/>
  <c r="M198"/>
  <c r="M195"/>
  <c r="M190"/>
  <c r="M188"/>
  <c r="M186"/>
  <c r="M171"/>
  <c r="M167"/>
  <c r="M165" s="1"/>
  <c r="M157"/>
  <c r="M142"/>
  <c r="M138"/>
  <c r="M131"/>
  <c r="M129"/>
  <c r="M126"/>
  <c r="M122"/>
  <c r="M120"/>
  <c r="M117"/>
  <c r="M111"/>
  <c r="M106"/>
  <c r="M104"/>
  <c r="M96"/>
  <c r="M93" s="1"/>
  <c r="M89"/>
  <c r="M81"/>
  <c r="M80" s="1"/>
  <c r="M69"/>
  <c r="M67" s="1"/>
  <c r="M59"/>
  <c r="M47"/>
  <c r="M32"/>
  <c r="M20"/>
  <c r="M14"/>
  <c r="M13" s="1"/>
  <c r="M12" s="1"/>
  <c r="M8"/>
  <c r="M7" s="1"/>
  <c r="M6" s="1"/>
  <c r="P280"/>
  <c r="P277"/>
  <c r="P276" s="1"/>
  <c r="P274"/>
  <c r="P270" s="1"/>
  <c r="P272"/>
  <c r="P268"/>
  <c r="P261"/>
  <c r="P259"/>
  <c r="P252"/>
  <c r="P247"/>
  <c r="P237"/>
  <c r="P225"/>
  <c r="P220"/>
  <c r="P217"/>
  <c r="P211" s="1"/>
  <c r="P208"/>
  <c r="P206"/>
  <c r="P201" s="1"/>
  <c r="P198"/>
  <c r="P195"/>
  <c r="P190"/>
  <c r="P188"/>
  <c r="P186"/>
  <c r="P171"/>
  <c r="P167"/>
  <c r="P165" s="1"/>
  <c r="P157"/>
  <c r="P142"/>
  <c r="P138"/>
  <c r="P131"/>
  <c r="P129"/>
  <c r="P126"/>
  <c r="P122"/>
  <c r="P120"/>
  <c r="P117"/>
  <c r="P111"/>
  <c r="P106"/>
  <c r="P104"/>
  <c r="P103" s="1"/>
  <c r="P96"/>
  <c r="P93"/>
  <c r="P89"/>
  <c r="P81"/>
  <c r="P80" s="1"/>
  <c r="P69"/>
  <c r="P67" s="1"/>
  <c r="P59"/>
  <c r="P40"/>
  <c r="P32"/>
  <c r="P20"/>
  <c r="P14"/>
  <c r="P13" s="1"/>
  <c r="P12" s="1"/>
  <c r="P8"/>
  <c r="P7" s="1"/>
  <c r="P6" s="1"/>
  <c r="U283"/>
  <c r="U280"/>
  <c r="U277"/>
  <c r="U276" s="1"/>
  <c r="U274"/>
  <c r="U270" s="1"/>
  <c r="U272"/>
  <c r="U268"/>
  <c r="U261"/>
  <c r="U258" s="1"/>
  <c r="U259"/>
  <c r="U252"/>
  <c r="U247"/>
  <c r="U233" s="1"/>
  <c r="U237"/>
  <c r="U225"/>
  <c r="U220"/>
  <c r="U217"/>
  <c r="U211" s="1"/>
  <c r="U208"/>
  <c r="U206"/>
  <c r="U201" s="1"/>
  <c r="U198"/>
  <c r="U195"/>
  <c r="U190"/>
  <c r="U188"/>
  <c r="U186"/>
  <c r="U171"/>
  <c r="U167"/>
  <c r="U165" s="1"/>
  <c r="U157"/>
  <c r="U142"/>
  <c r="U138"/>
  <c r="U131"/>
  <c r="U129"/>
  <c r="U126"/>
  <c r="U120" s="1"/>
  <c r="U122"/>
  <c r="U117"/>
  <c r="U111"/>
  <c r="U106"/>
  <c r="U104"/>
  <c r="U96"/>
  <c r="U93" s="1"/>
  <c r="U89"/>
  <c r="U81"/>
  <c r="U80" s="1"/>
  <c r="U69"/>
  <c r="U67" s="1"/>
  <c r="U59"/>
  <c r="U40"/>
  <c r="U32"/>
  <c r="U20"/>
  <c r="U14"/>
  <c r="U13" s="1"/>
  <c r="U12" s="1"/>
  <c r="U8"/>
  <c r="U7" s="1"/>
  <c r="U6" s="1"/>
  <c r="H8"/>
  <c r="H7" s="1"/>
  <c r="H6" s="1"/>
  <c r="L8"/>
  <c r="L7" s="1"/>
  <c r="L6" s="1"/>
  <c r="R8"/>
  <c r="R7" s="1"/>
  <c r="R6" s="1"/>
  <c r="H14"/>
  <c r="H13" s="1"/>
  <c r="H12" s="1"/>
  <c r="L14"/>
  <c r="L13" s="1"/>
  <c r="L12" s="1"/>
  <c r="R14"/>
  <c r="R13" s="1"/>
  <c r="R12" s="1"/>
  <c r="H20"/>
  <c r="L20"/>
  <c r="R20"/>
  <c r="H32"/>
  <c r="L32"/>
  <c r="R32"/>
  <c r="H40"/>
  <c r="L40"/>
  <c r="R40"/>
  <c r="H47"/>
  <c r="L47"/>
  <c r="R47"/>
  <c r="H59"/>
  <c r="L59"/>
  <c r="R59"/>
  <c r="H69"/>
  <c r="H67" s="1"/>
  <c r="L69"/>
  <c r="L67" s="1"/>
  <c r="R69"/>
  <c r="R67" s="1"/>
  <c r="H81"/>
  <c r="H80" s="1"/>
  <c r="L81"/>
  <c r="L80" s="1"/>
  <c r="R81"/>
  <c r="R80" s="1"/>
  <c r="H89"/>
  <c r="L89"/>
  <c r="R89"/>
  <c r="H96"/>
  <c r="H93" s="1"/>
  <c r="L96"/>
  <c r="L93" s="1"/>
  <c r="R96"/>
  <c r="R93" s="1"/>
  <c r="H104"/>
  <c r="L104"/>
  <c r="R104"/>
  <c r="H106"/>
  <c r="L106"/>
  <c r="R106"/>
  <c r="H111"/>
  <c r="L111"/>
  <c r="R111"/>
  <c r="H117"/>
  <c r="L117"/>
  <c r="R117"/>
  <c r="H122"/>
  <c r="L122"/>
  <c r="R122"/>
  <c r="R120" s="1"/>
  <c r="H126"/>
  <c r="L126"/>
  <c r="R126"/>
  <c r="H129"/>
  <c r="H128" s="1"/>
  <c r="L129"/>
  <c r="R129"/>
  <c r="R128" s="1"/>
  <c r="H131"/>
  <c r="L131"/>
  <c r="R131"/>
  <c r="H138"/>
  <c r="L138"/>
  <c r="R138"/>
  <c r="H142"/>
  <c r="L142"/>
  <c r="R142"/>
  <c r="H157"/>
  <c r="L157"/>
  <c r="R157"/>
  <c r="H167"/>
  <c r="H165" s="1"/>
  <c r="L167"/>
  <c r="L165" s="1"/>
  <c r="R167"/>
  <c r="H171"/>
  <c r="L171"/>
  <c r="R171"/>
  <c r="H186"/>
  <c r="L186"/>
  <c r="R186"/>
  <c r="H188"/>
  <c r="L188"/>
  <c r="R188"/>
  <c r="H190"/>
  <c r="L190"/>
  <c r="H195"/>
  <c r="L195"/>
  <c r="R195"/>
  <c r="R190" s="1"/>
  <c r="H198"/>
  <c r="L198"/>
  <c r="R198"/>
  <c r="H206"/>
  <c r="H201" s="1"/>
  <c r="L206"/>
  <c r="L201" s="1"/>
  <c r="R206"/>
  <c r="R201" s="1"/>
  <c r="H208"/>
  <c r="L208"/>
  <c r="R208"/>
  <c r="H211"/>
  <c r="L211"/>
  <c r="R211"/>
  <c r="H217"/>
  <c r="L217"/>
  <c r="R217"/>
  <c r="H220"/>
  <c r="L220"/>
  <c r="R220"/>
  <c r="H225"/>
  <c r="L225"/>
  <c r="R225"/>
  <c r="H237"/>
  <c r="L237"/>
  <c r="R237"/>
  <c r="H247"/>
  <c r="L247"/>
  <c r="R247"/>
  <c r="H252"/>
  <c r="L252"/>
  <c r="R252"/>
  <c r="H259"/>
  <c r="L259"/>
  <c r="R259"/>
  <c r="H261"/>
  <c r="L261"/>
  <c r="R261"/>
  <c r="R258" s="1"/>
  <c r="H268"/>
  <c r="L268"/>
  <c r="R268"/>
  <c r="H272"/>
  <c r="L272"/>
  <c r="R272"/>
  <c r="H274"/>
  <c r="L274"/>
  <c r="L270" s="1"/>
  <c r="R274"/>
  <c r="H280"/>
  <c r="H277" s="1"/>
  <c r="H276" s="1"/>
  <c r="L280"/>
  <c r="L277" s="1"/>
  <c r="L276" s="1"/>
  <c r="R280"/>
  <c r="R277" s="1"/>
  <c r="R276" s="1"/>
  <c r="H283"/>
  <c r="L283"/>
  <c r="R283"/>
  <c r="L258" l="1"/>
  <c r="V258"/>
  <c r="S120"/>
  <c r="I119"/>
  <c r="I110" s="1"/>
  <c r="I165"/>
  <c r="H270"/>
  <c r="H258"/>
  <c r="R270"/>
  <c r="H181"/>
  <c r="R165"/>
  <c r="P258"/>
  <c r="N165"/>
  <c r="S181"/>
  <c r="O28"/>
  <c r="O19" s="1"/>
  <c r="O18" s="1"/>
  <c r="O5" s="1"/>
  <c r="O128"/>
  <c r="V181"/>
  <c r="L120"/>
  <c r="H120"/>
  <c r="J128"/>
  <c r="L128"/>
  <c r="U128"/>
  <c r="P128"/>
  <c r="P119" s="1"/>
  <c r="P110" s="1"/>
  <c r="M128"/>
  <c r="M119" s="1"/>
  <c r="M110" s="1"/>
  <c r="Q128"/>
  <c r="Q119" s="1"/>
  <c r="Q110" s="1"/>
  <c r="N128"/>
  <c r="S128"/>
  <c r="S119" s="1"/>
  <c r="S110" s="1"/>
  <c r="O119"/>
  <c r="O110" s="1"/>
  <c r="V128"/>
  <c r="V119" s="1"/>
  <c r="V110" s="1"/>
  <c r="K137"/>
  <c r="N258"/>
  <c r="N232" s="1"/>
  <c r="N231" s="1"/>
  <c r="V165"/>
  <c r="U181"/>
  <c r="K165"/>
  <c r="I103"/>
  <c r="J258"/>
  <c r="K28"/>
  <c r="K19" s="1"/>
  <c r="K18" s="1"/>
  <c r="K5" s="1"/>
  <c r="M258"/>
  <c r="O258"/>
  <c r="O232" s="1"/>
  <c r="O231" s="1"/>
  <c r="O103"/>
  <c r="P181"/>
  <c r="P180" s="1"/>
  <c r="P156" s="1"/>
  <c r="Q258"/>
  <c r="Q232" s="1"/>
  <c r="Q231" s="1"/>
  <c r="Q165"/>
  <c r="S103"/>
  <c r="S258"/>
  <c r="R181"/>
  <c r="J119"/>
  <c r="J110" s="1"/>
  <c r="U137"/>
  <c r="M28"/>
  <c r="M19" s="1"/>
  <c r="M18" s="1"/>
  <c r="M5" s="1"/>
  <c r="V28"/>
  <c r="V19" s="1"/>
  <c r="V18" s="1"/>
  <c r="V5" s="1"/>
  <c r="N103"/>
  <c r="R137"/>
  <c r="H137"/>
  <c r="O137"/>
  <c r="V137"/>
  <c r="P137"/>
  <c r="M137"/>
  <c r="Q137"/>
  <c r="S137"/>
  <c r="P233"/>
  <c r="P232" s="1"/>
  <c r="P231" s="1"/>
  <c r="S233"/>
  <c r="S232" s="1"/>
  <c r="S231" s="1"/>
  <c r="V233"/>
  <c r="V232" s="1"/>
  <c r="V231" s="1"/>
  <c r="K270"/>
  <c r="Q181"/>
  <c r="Q180" s="1"/>
  <c r="O181"/>
  <c r="O180" s="1"/>
  <c r="O156" s="1"/>
  <c r="M232"/>
  <c r="M231" s="1"/>
  <c r="M181"/>
  <c r="M180" s="1"/>
  <c r="M156" s="1"/>
  <c r="S28"/>
  <c r="S19" s="1"/>
  <c r="S18" s="1"/>
  <c r="S5" s="1"/>
  <c r="V180"/>
  <c r="L137"/>
  <c r="P28"/>
  <c r="P19" s="1"/>
  <c r="P18" s="1"/>
  <c r="P5" s="1"/>
  <c r="I137"/>
  <c r="K233"/>
  <c r="K232" s="1"/>
  <c r="K231" s="1"/>
  <c r="K181"/>
  <c r="K180" s="1"/>
  <c r="K156" s="1"/>
  <c r="K128"/>
  <c r="K119" s="1"/>
  <c r="K110" s="1"/>
  <c r="H28"/>
  <c r="Q28"/>
  <c r="Q19" s="1"/>
  <c r="Q18" s="1"/>
  <c r="Q5" s="1"/>
  <c r="P88"/>
  <c r="P87" s="1"/>
  <c r="P86" s="1"/>
  <c r="M88"/>
  <c r="U232"/>
  <c r="U231" s="1"/>
  <c r="U28"/>
  <c r="U19" s="1"/>
  <c r="U18" s="1"/>
  <c r="U5" s="1"/>
  <c r="R233"/>
  <c r="R103"/>
  <c r="H233"/>
  <c r="H232" s="1"/>
  <c r="H231" s="1"/>
  <c r="I233"/>
  <c r="I232" s="1"/>
  <c r="I231" s="1"/>
  <c r="T232"/>
  <c r="T231" s="1"/>
  <c r="T156"/>
  <c r="L181"/>
  <c r="L180" s="1"/>
  <c r="L156" s="1"/>
  <c r="L233"/>
  <c r="L232" s="1"/>
  <c r="L231" s="1"/>
  <c r="L28"/>
  <c r="J137"/>
  <c r="J233"/>
  <c r="J232" s="1"/>
  <c r="J231" s="1"/>
  <c r="J181"/>
  <c r="J180" s="1"/>
  <c r="J156" s="1"/>
  <c r="J88"/>
  <c r="J28"/>
  <c r="J19" s="1"/>
  <c r="J18" s="1"/>
  <c r="J5" s="1"/>
  <c r="V103"/>
  <c r="V88"/>
  <c r="N181"/>
  <c r="N180" s="1"/>
  <c r="N156" s="1"/>
  <c r="N137"/>
  <c r="N28"/>
  <c r="N19" s="1"/>
  <c r="N18" s="1"/>
  <c r="N5" s="1"/>
  <c r="T87"/>
  <c r="T86" s="1"/>
  <c r="Q103"/>
  <c r="M103"/>
  <c r="L103"/>
  <c r="K103"/>
  <c r="J103"/>
  <c r="H103"/>
  <c r="S88"/>
  <c r="O88"/>
  <c r="O87" s="1"/>
  <c r="O86" s="1"/>
  <c r="I88"/>
  <c r="U180"/>
  <c r="U156" s="1"/>
  <c r="R28"/>
  <c r="R19" s="1"/>
  <c r="R18" s="1"/>
  <c r="R5" s="1"/>
  <c r="I28"/>
  <c r="I180"/>
  <c r="I156" s="1"/>
  <c r="I19"/>
  <c r="I18" s="1"/>
  <c r="I5" s="1"/>
  <c r="K88"/>
  <c r="S180"/>
  <c r="S156" s="1"/>
  <c r="N88"/>
  <c r="N119"/>
  <c r="N110" s="1"/>
  <c r="Q88"/>
  <c r="Q87" s="1"/>
  <c r="Q86" s="1"/>
  <c r="U103"/>
  <c r="U88"/>
  <c r="U119"/>
  <c r="U110" s="1"/>
  <c r="H19"/>
  <c r="H18" s="1"/>
  <c r="H5" s="1"/>
  <c r="R180"/>
  <c r="H180"/>
  <c r="H156" s="1"/>
  <c r="R119"/>
  <c r="R110" s="1"/>
  <c r="H119"/>
  <c r="H110" s="1"/>
  <c r="R88"/>
  <c r="R87" s="1"/>
  <c r="R86" s="1"/>
  <c r="L88"/>
  <c r="H88"/>
  <c r="L19"/>
  <c r="L18" s="1"/>
  <c r="L5" s="1"/>
  <c r="G201"/>
  <c r="G80"/>
  <c r="L470"/>
  <c r="H610"/>
  <c r="G610" s="1"/>
  <c r="V605"/>
  <c r="U605"/>
  <c r="T605"/>
  <c r="S605"/>
  <c r="R605"/>
  <c r="Q605"/>
  <c r="P605"/>
  <c r="O605"/>
  <c r="N605"/>
  <c r="M605"/>
  <c r="L605"/>
  <c r="K605"/>
  <c r="J605"/>
  <c r="I605"/>
  <c r="H605"/>
  <c r="V604"/>
  <c r="U604"/>
  <c r="T604"/>
  <c r="S604"/>
  <c r="R604"/>
  <c r="Q604"/>
  <c r="P604"/>
  <c r="O604"/>
  <c r="N604"/>
  <c r="M604"/>
  <c r="L604"/>
  <c r="K604"/>
  <c r="J604"/>
  <c r="I604"/>
  <c r="H604"/>
  <c r="V603"/>
  <c r="U603"/>
  <c r="T603"/>
  <c r="S603"/>
  <c r="R603"/>
  <c r="Q603"/>
  <c r="Q601" s="1"/>
  <c r="Q600" s="1"/>
  <c r="P603"/>
  <c r="O603"/>
  <c r="N603"/>
  <c r="M603"/>
  <c r="M601" s="1"/>
  <c r="M600" s="1"/>
  <c r="L603"/>
  <c r="K603"/>
  <c r="J603"/>
  <c r="I603"/>
  <c r="I601" s="1"/>
  <c r="I600" s="1"/>
  <c r="H603"/>
  <c r="V602"/>
  <c r="U602"/>
  <c r="T602"/>
  <c r="T601" s="1"/>
  <c r="T600" s="1"/>
  <c r="S602"/>
  <c r="R602"/>
  <c r="Q602"/>
  <c r="P602"/>
  <c r="P601" s="1"/>
  <c r="P600" s="1"/>
  <c r="O602"/>
  <c r="N602"/>
  <c r="M602"/>
  <c r="L602"/>
  <c r="K602"/>
  <c r="J602"/>
  <c r="I602"/>
  <c r="H602"/>
  <c r="V599"/>
  <c r="V598" s="1"/>
  <c r="V597" s="1"/>
  <c r="V618" s="1"/>
  <c r="U599"/>
  <c r="U598" s="1"/>
  <c r="U597" s="1"/>
  <c r="U618" s="1"/>
  <c r="T599"/>
  <c r="T598" s="1"/>
  <c r="T597" s="1"/>
  <c r="T618" s="1"/>
  <c r="S599"/>
  <c r="S598" s="1"/>
  <c r="R599"/>
  <c r="R598" s="1"/>
  <c r="R597" s="1"/>
  <c r="R618" s="1"/>
  <c r="Q599"/>
  <c r="Q598" s="1"/>
  <c r="Q597" s="1"/>
  <c r="Q618" s="1"/>
  <c r="P599"/>
  <c r="P598" s="1"/>
  <c r="P597" s="1"/>
  <c r="P618" s="1"/>
  <c r="O599"/>
  <c r="O598" s="1"/>
  <c r="O597" s="1"/>
  <c r="O618" s="1"/>
  <c r="N599"/>
  <c r="N598" s="1"/>
  <c r="N597" s="1"/>
  <c r="N618" s="1"/>
  <c r="M599"/>
  <c r="M598" s="1"/>
  <c r="M597" s="1"/>
  <c r="M618" s="1"/>
  <c r="L599"/>
  <c r="K599"/>
  <c r="K598" s="1"/>
  <c r="J599"/>
  <c r="J598" s="1"/>
  <c r="J597" s="1"/>
  <c r="J618" s="1"/>
  <c r="I599"/>
  <c r="I598" s="1"/>
  <c r="I597" s="1"/>
  <c r="I618" s="1"/>
  <c r="H599"/>
  <c r="H598" s="1"/>
  <c r="S597"/>
  <c r="S618" s="1"/>
  <c r="K597"/>
  <c r="K618" s="1"/>
  <c r="V596"/>
  <c r="V595" s="1"/>
  <c r="V594" s="1"/>
  <c r="U596"/>
  <c r="T596"/>
  <c r="T595" s="1"/>
  <c r="S596"/>
  <c r="S595" s="1"/>
  <c r="S594" s="1"/>
  <c r="R596"/>
  <c r="R595" s="1"/>
  <c r="R594" s="1"/>
  <c r="Q596"/>
  <c r="Q595" s="1"/>
  <c r="Q594" s="1"/>
  <c r="P596"/>
  <c r="P595" s="1"/>
  <c r="P594" s="1"/>
  <c r="O596"/>
  <c r="O595" s="1"/>
  <c r="O594" s="1"/>
  <c r="N596"/>
  <c r="N595" s="1"/>
  <c r="N594" s="1"/>
  <c r="M596"/>
  <c r="L596"/>
  <c r="L595" s="1"/>
  <c r="K596"/>
  <c r="K595" s="1"/>
  <c r="K594" s="1"/>
  <c r="J596"/>
  <c r="J595" s="1"/>
  <c r="J594" s="1"/>
  <c r="I596"/>
  <c r="I595" s="1"/>
  <c r="I594" s="1"/>
  <c r="H596"/>
  <c r="U595"/>
  <c r="U594" s="1"/>
  <c r="M595"/>
  <c r="M594" s="1"/>
  <c r="T594"/>
  <c r="L594"/>
  <c r="V593"/>
  <c r="V592" s="1"/>
  <c r="U593"/>
  <c r="U592" s="1"/>
  <c r="U617" s="1"/>
  <c r="T593"/>
  <c r="T592" s="1"/>
  <c r="T591" s="1"/>
  <c r="S593"/>
  <c r="S592" s="1"/>
  <c r="S617" s="1"/>
  <c r="R593"/>
  <c r="R592" s="1"/>
  <c r="Q593"/>
  <c r="Q592" s="1"/>
  <c r="Q617" s="1"/>
  <c r="P593"/>
  <c r="P592" s="1"/>
  <c r="P617" s="1"/>
  <c r="O593"/>
  <c r="O592" s="1"/>
  <c r="O617" s="1"/>
  <c r="N593"/>
  <c r="N592" s="1"/>
  <c r="M593"/>
  <c r="M592" s="1"/>
  <c r="M617" s="1"/>
  <c r="L593"/>
  <c r="L592" s="1"/>
  <c r="L617" s="1"/>
  <c r="K593"/>
  <c r="K592" s="1"/>
  <c r="K617" s="1"/>
  <c r="J593"/>
  <c r="J592" s="1"/>
  <c r="I593"/>
  <c r="I592" s="1"/>
  <c r="I617" s="1"/>
  <c r="H593"/>
  <c r="O591"/>
  <c r="V590"/>
  <c r="V589" s="1"/>
  <c r="U590"/>
  <c r="U589" s="1"/>
  <c r="T590"/>
  <c r="T589" s="1"/>
  <c r="S590"/>
  <c r="S589" s="1"/>
  <c r="R590"/>
  <c r="R589" s="1"/>
  <c r="Q590"/>
  <c r="Q589" s="1"/>
  <c r="P590"/>
  <c r="P589" s="1"/>
  <c r="O590"/>
  <c r="O589" s="1"/>
  <c r="N590"/>
  <c r="M590"/>
  <c r="M589" s="1"/>
  <c r="L590"/>
  <c r="L589" s="1"/>
  <c r="K590"/>
  <c r="K589" s="1"/>
  <c r="J590"/>
  <c r="J589" s="1"/>
  <c r="I590"/>
  <c r="I589" s="1"/>
  <c r="H590"/>
  <c r="N589"/>
  <c r="V588"/>
  <c r="V587" s="1"/>
  <c r="U588"/>
  <c r="U587" s="1"/>
  <c r="T588"/>
  <c r="T587" s="1"/>
  <c r="S588"/>
  <c r="S587" s="1"/>
  <c r="R588"/>
  <c r="R587" s="1"/>
  <c r="Q588"/>
  <c r="Q587" s="1"/>
  <c r="P588"/>
  <c r="P587" s="1"/>
  <c r="O588"/>
  <c r="O587" s="1"/>
  <c r="N588"/>
  <c r="N587" s="1"/>
  <c r="M588"/>
  <c r="M587" s="1"/>
  <c r="L588"/>
  <c r="L587" s="1"/>
  <c r="K588"/>
  <c r="K587" s="1"/>
  <c r="J588"/>
  <c r="J587" s="1"/>
  <c r="I588"/>
  <c r="I587" s="1"/>
  <c r="H588"/>
  <c r="G588" s="1"/>
  <c r="V586"/>
  <c r="V585" s="1"/>
  <c r="U586"/>
  <c r="U585" s="1"/>
  <c r="T586"/>
  <c r="T585" s="1"/>
  <c r="S586"/>
  <c r="S585" s="1"/>
  <c r="R586"/>
  <c r="R585" s="1"/>
  <c r="Q586"/>
  <c r="Q585" s="1"/>
  <c r="P586"/>
  <c r="P585" s="1"/>
  <c r="O586"/>
  <c r="O585" s="1"/>
  <c r="N586"/>
  <c r="N585" s="1"/>
  <c r="M586"/>
  <c r="M585" s="1"/>
  <c r="L586"/>
  <c r="L585" s="1"/>
  <c r="K586"/>
  <c r="K585" s="1"/>
  <c r="J586"/>
  <c r="J585" s="1"/>
  <c r="I586"/>
  <c r="I585" s="1"/>
  <c r="H586"/>
  <c r="V584"/>
  <c r="V583" s="1"/>
  <c r="U584"/>
  <c r="U583" s="1"/>
  <c r="T584"/>
  <c r="T583" s="1"/>
  <c r="S584"/>
  <c r="S583" s="1"/>
  <c r="R584"/>
  <c r="R583" s="1"/>
  <c r="Q584"/>
  <c r="Q583" s="1"/>
  <c r="P584"/>
  <c r="P583" s="1"/>
  <c r="O584"/>
  <c r="O583" s="1"/>
  <c r="N584"/>
  <c r="M584"/>
  <c r="M583" s="1"/>
  <c r="L584"/>
  <c r="L583" s="1"/>
  <c r="K584"/>
  <c r="K583" s="1"/>
  <c r="J584"/>
  <c r="J583" s="1"/>
  <c r="I584"/>
  <c r="I583" s="1"/>
  <c r="H584"/>
  <c r="N583"/>
  <c r="V580"/>
  <c r="U580"/>
  <c r="T580"/>
  <c r="S580"/>
  <c r="R580"/>
  <c r="Q580"/>
  <c r="P580"/>
  <c r="O580"/>
  <c r="N580"/>
  <c r="M580"/>
  <c r="L580"/>
  <c r="K580"/>
  <c r="J580"/>
  <c r="I580"/>
  <c r="H580"/>
  <c r="V578"/>
  <c r="U578"/>
  <c r="T578"/>
  <c r="S578"/>
  <c r="R578"/>
  <c r="Q578"/>
  <c r="P578"/>
  <c r="O578"/>
  <c r="N578"/>
  <c r="M578"/>
  <c r="L578"/>
  <c r="K578"/>
  <c r="J578"/>
  <c r="I578"/>
  <c r="H578"/>
  <c r="V576"/>
  <c r="U576"/>
  <c r="T576"/>
  <c r="S576"/>
  <c r="R576"/>
  <c r="Q576"/>
  <c r="P576"/>
  <c r="O576"/>
  <c r="N576"/>
  <c r="M576"/>
  <c r="L576"/>
  <c r="K576"/>
  <c r="J576"/>
  <c r="I576"/>
  <c r="H576"/>
  <c r="V575"/>
  <c r="U575"/>
  <c r="T575"/>
  <c r="S575"/>
  <c r="R575"/>
  <c r="Q575"/>
  <c r="P575"/>
  <c r="O575"/>
  <c r="N575"/>
  <c r="M575"/>
  <c r="L575"/>
  <c r="K575"/>
  <c r="J575"/>
  <c r="I575"/>
  <c r="H575"/>
  <c r="V573"/>
  <c r="V572" s="1"/>
  <c r="U573"/>
  <c r="U572" s="1"/>
  <c r="T573"/>
  <c r="T572" s="1"/>
  <c r="S573"/>
  <c r="S572" s="1"/>
  <c r="R573"/>
  <c r="R572" s="1"/>
  <c r="Q573"/>
  <c r="Q572" s="1"/>
  <c r="P573"/>
  <c r="P572" s="1"/>
  <c r="O573"/>
  <c r="O572" s="1"/>
  <c r="N573"/>
  <c r="N572" s="1"/>
  <c r="M573"/>
  <c r="L573"/>
  <c r="L572" s="1"/>
  <c r="K573"/>
  <c r="K572" s="1"/>
  <c r="J573"/>
  <c r="J572" s="1"/>
  <c r="I573"/>
  <c r="I572" s="1"/>
  <c r="H573"/>
  <c r="M572"/>
  <c r="V571"/>
  <c r="V570" s="1"/>
  <c r="U571"/>
  <c r="T571"/>
  <c r="T570" s="1"/>
  <c r="S571"/>
  <c r="R571"/>
  <c r="R570" s="1"/>
  <c r="Q571"/>
  <c r="P571"/>
  <c r="P570" s="1"/>
  <c r="O571"/>
  <c r="N571"/>
  <c r="N570" s="1"/>
  <c r="M571"/>
  <c r="L571"/>
  <c r="L570" s="1"/>
  <c r="K571"/>
  <c r="K570" s="1"/>
  <c r="J571"/>
  <c r="J570" s="1"/>
  <c r="I571"/>
  <c r="H571"/>
  <c r="U570"/>
  <c r="S570"/>
  <c r="Q570"/>
  <c r="O570"/>
  <c r="M570"/>
  <c r="I570"/>
  <c r="V568"/>
  <c r="U568"/>
  <c r="T568"/>
  <c r="S568"/>
  <c r="R568"/>
  <c r="Q568"/>
  <c r="P568"/>
  <c r="O568"/>
  <c r="N568"/>
  <c r="M568"/>
  <c r="L568"/>
  <c r="K568"/>
  <c r="J568"/>
  <c r="I568"/>
  <c r="H568"/>
  <c r="V567"/>
  <c r="U567"/>
  <c r="T567"/>
  <c r="S567"/>
  <c r="R567"/>
  <c r="Q567"/>
  <c r="P567"/>
  <c r="O567"/>
  <c r="N567"/>
  <c r="M567"/>
  <c r="L567"/>
  <c r="K567"/>
  <c r="J567"/>
  <c r="I567"/>
  <c r="H567"/>
  <c r="V566"/>
  <c r="U566"/>
  <c r="T566"/>
  <c r="S566"/>
  <c r="R566"/>
  <c r="Q566"/>
  <c r="P566"/>
  <c r="O566"/>
  <c r="N566"/>
  <c r="M566"/>
  <c r="L566"/>
  <c r="K566"/>
  <c r="J566"/>
  <c r="I566"/>
  <c r="H566"/>
  <c r="V565"/>
  <c r="U565"/>
  <c r="T565"/>
  <c r="S565"/>
  <c r="R565"/>
  <c r="Q565"/>
  <c r="P565"/>
  <c r="O565"/>
  <c r="N565"/>
  <c r="M565"/>
  <c r="L565"/>
  <c r="K565"/>
  <c r="J565"/>
  <c r="J563" s="1"/>
  <c r="J562" s="1"/>
  <c r="I565"/>
  <c r="H565"/>
  <c r="V564"/>
  <c r="U564"/>
  <c r="T564"/>
  <c r="S564"/>
  <c r="R564"/>
  <c r="Q564"/>
  <c r="Q563" s="1"/>
  <c r="Q562" s="1"/>
  <c r="P564"/>
  <c r="O564"/>
  <c r="N564"/>
  <c r="M564"/>
  <c r="L564"/>
  <c r="K564"/>
  <c r="J564"/>
  <c r="I564"/>
  <c r="I563" s="1"/>
  <c r="I562" s="1"/>
  <c r="H564"/>
  <c r="V559"/>
  <c r="U559"/>
  <c r="T559"/>
  <c r="S559"/>
  <c r="R559"/>
  <c r="Q559"/>
  <c r="P559"/>
  <c r="O559"/>
  <c r="N559"/>
  <c r="M559"/>
  <c r="L559"/>
  <c r="K559"/>
  <c r="J559"/>
  <c r="I559"/>
  <c r="H559"/>
  <c r="V558"/>
  <c r="U558"/>
  <c r="T558"/>
  <c r="S558"/>
  <c r="R558"/>
  <c r="Q558"/>
  <c r="P558"/>
  <c r="O558"/>
  <c r="N558"/>
  <c r="M558"/>
  <c r="L558"/>
  <c r="K558"/>
  <c r="J558"/>
  <c r="I558"/>
  <c r="H558"/>
  <c r="V557"/>
  <c r="U557"/>
  <c r="T557"/>
  <c r="S557"/>
  <c r="R557"/>
  <c r="Q557"/>
  <c r="P557"/>
  <c r="O557"/>
  <c r="N557"/>
  <c r="M557"/>
  <c r="L557"/>
  <c r="K557"/>
  <c r="J557"/>
  <c r="I557"/>
  <c r="H557"/>
  <c r="V556"/>
  <c r="U556"/>
  <c r="T556"/>
  <c r="S556"/>
  <c r="R556"/>
  <c r="Q556"/>
  <c r="P556"/>
  <c r="O556"/>
  <c r="N556"/>
  <c r="M556"/>
  <c r="L556"/>
  <c r="K556"/>
  <c r="J556"/>
  <c r="I556"/>
  <c r="H556"/>
  <c r="V553"/>
  <c r="U553"/>
  <c r="T553"/>
  <c r="S553"/>
  <c r="R553"/>
  <c r="Q553"/>
  <c r="P553"/>
  <c r="O553"/>
  <c r="N553"/>
  <c r="M553"/>
  <c r="L553"/>
  <c r="K553"/>
  <c r="J553"/>
  <c r="I553"/>
  <c r="H553"/>
  <c r="V552"/>
  <c r="U552"/>
  <c r="T552"/>
  <c r="T551" s="1"/>
  <c r="S552"/>
  <c r="R552"/>
  <c r="Q552"/>
  <c r="P552"/>
  <c r="P551" s="1"/>
  <c r="O552"/>
  <c r="N552"/>
  <c r="M552"/>
  <c r="L552"/>
  <c r="L551" s="1"/>
  <c r="K552"/>
  <c r="J552"/>
  <c r="I552"/>
  <c r="H552"/>
  <c r="S551"/>
  <c r="O551"/>
  <c r="V550"/>
  <c r="U550"/>
  <c r="T550"/>
  <c r="S550"/>
  <c r="R550"/>
  <c r="Q550"/>
  <c r="P550"/>
  <c r="O550"/>
  <c r="N550"/>
  <c r="M550"/>
  <c r="L550"/>
  <c r="K550"/>
  <c r="J550"/>
  <c r="I550"/>
  <c r="H550"/>
  <c r="V549"/>
  <c r="U549"/>
  <c r="T549"/>
  <c r="S549"/>
  <c r="R549"/>
  <c r="Q549"/>
  <c r="P549"/>
  <c r="O549"/>
  <c r="N549"/>
  <c r="M549"/>
  <c r="L549"/>
  <c r="K549"/>
  <c r="J549"/>
  <c r="I549"/>
  <c r="H549"/>
  <c r="V546"/>
  <c r="U546"/>
  <c r="T546"/>
  <c r="S546"/>
  <c r="R546"/>
  <c r="Q546"/>
  <c r="P546"/>
  <c r="O546"/>
  <c r="N546"/>
  <c r="M546"/>
  <c r="L546"/>
  <c r="K546"/>
  <c r="J546"/>
  <c r="I546"/>
  <c r="H546"/>
  <c r="V543"/>
  <c r="U543"/>
  <c r="U542" s="1"/>
  <c r="T543"/>
  <c r="S543"/>
  <c r="S542" s="1"/>
  <c r="R543"/>
  <c r="R542" s="1"/>
  <c r="Q543"/>
  <c r="Q542" s="1"/>
  <c r="P543"/>
  <c r="O543"/>
  <c r="O542" s="1"/>
  <c r="N543"/>
  <c r="N542" s="1"/>
  <c r="M543"/>
  <c r="M542" s="1"/>
  <c r="L543"/>
  <c r="K543"/>
  <c r="K542" s="1"/>
  <c r="J543"/>
  <c r="J542" s="1"/>
  <c r="I543"/>
  <c r="I542" s="1"/>
  <c r="H543"/>
  <c r="V542"/>
  <c r="T542"/>
  <c r="P542"/>
  <c r="L542"/>
  <c r="V541"/>
  <c r="U541"/>
  <c r="U540" s="1"/>
  <c r="T541"/>
  <c r="S541"/>
  <c r="S540" s="1"/>
  <c r="R541"/>
  <c r="R540" s="1"/>
  <c r="Q541"/>
  <c r="Q540" s="1"/>
  <c r="P541"/>
  <c r="O541"/>
  <c r="O540" s="1"/>
  <c r="N541"/>
  <c r="N540" s="1"/>
  <c r="M541"/>
  <c r="M540" s="1"/>
  <c r="L541"/>
  <c r="K541"/>
  <c r="K540" s="1"/>
  <c r="J541"/>
  <c r="I541"/>
  <c r="I540" s="1"/>
  <c r="H541"/>
  <c r="V540"/>
  <c r="T540"/>
  <c r="P540"/>
  <c r="L540"/>
  <c r="J540"/>
  <c r="V539"/>
  <c r="U539"/>
  <c r="U538" s="1"/>
  <c r="T539"/>
  <c r="T538" s="1"/>
  <c r="S539"/>
  <c r="S538" s="1"/>
  <c r="R539"/>
  <c r="Q539"/>
  <c r="Q538" s="1"/>
  <c r="P539"/>
  <c r="O539"/>
  <c r="O538" s="1"/>
  <c r="N539"/>
  <c r="N538" s="1"/>
  <c r="M539"/>
  <c r="M538" s="1"/>
  <c r="L539"/>
  <c r="L538" s="1"/>
  <c r="K539"/>
  <c r="K538" s="1"/>
  <c r="J539"/>
  <c r="I539"/>
  <c r="I538" s="1"/>
  <c r="H539"/>
  <c r="V538"/>
  <c r="R538"/>
  <c r="P538"/>
  <c r="J538"/>
  <c r="V537"/>
  <c r="U537"/>
  <c r="U536" s="1"/>
  <c r="T537"/>
  <c r="S537"/>
  <c r="S536" s="1"/>
  <c r="R537"/>
  <c r="Q537"/>
  <c r="Q536" s="1"/>
  <c r="P537"/>
  <c r="O537"/>
  <c r="O536" s="1"/>
  <c r="N537"/>
  <c r="N536" s="1"/>
  <c r="M537"/>
  <c r="M536" s="1"/>
  <c r="M615" s="1"/>
  <c r="L537"/>
  <c r="L536" s="1"/>
  <c r="K537"/>
  <c r="K536" s="1"/>
  <c r="J537"/>
  <c r="I537"/>
  <c r="I536" s="1"/>
  <c r="H537"/>
  <c r="V536"/>
  <c r="T536"/>
  <c r="R536"/>
  <c r="P536"/>
  <c r="J536"/>
  <c r="V534"/>
  <c r="U534"/>
  <c r="T534"/>
  <c r="S534"/>
  <c r="R534"/>
  <c r="Q534"/>
  <c r="P534"/>
  <c r="O534"/>
  <c r="N534"/>
  <c r="M534"/>
  <c r="L534"/>
  <c r="K534"/>
  <c r="J534"/>
  <c r="I534"/>
  <c r="H534"/>
  <c r="V533"/>
  <c r="U533"/>
  <c r="T533"/>
  <c r="S533"/>
  <c r="R533"/>
  <c r="Q533"/>
  <c r="P533"/>
  <c r="O533"/>
  <c r="N533"/>
  <c r="M533"/>
  <c r="L533"/>
  <c r="K533"/>
  <c r="J533"/>
  <c r="I533"/>
  <c r="H533"/>
  <c r="V532"/>
  <c r="U532"/>
  <c r="T532"/>
  <c r="S532"/>
  <c r="R532"/>
  <c r="Q532"/>
  <c r="P532"/>
  <c r="O532"/>
  <c r="N532"/>
  <c r="M532"/>
  <c r="L532"/>
  <c r="K532"/>
  <c r="J532"/>
  <c r="I532"/>
  <c r="S531"/>
  <c r="S530" s="1"/>
  <c r="V529"/>
  <c r="V528" s="1"/>
  <c r="V527" s="1"/>
  <c r="U529"/>
  <c r="U528" s="1"/>
  <c r="U527" s="1"/>
  <c r="T529"/>
  <c r="T528" s="1"/>
  <c r="T527" s="1"/>
  <c r="S529"/>
  <c r="S528" s="1"/>
  <c r="S527" s="1"/>
  <c r="R529"/>
  <c r="R528" s="1"/>
  <c r="R527" s="1"/>
  <c r="Q529"/>
  <c r="Q528" s="1"/>
  <c r="P529"/>
  <c r="P528" s="1"/>
  <c r="P527" s="1"/>
  <c r="O529"/>
  <c r="O528" s="1"/>
  <c r="O527" s="1"/>
  <c r="N529"/>
  <c r="N528" s="1"/>
  <c r="N527" s="1"/>
  <c r="M529"/>
  <c r="M528" s="1"/>
  <c r="M527" s="1"/>
  <c r="L529"/>
  <c r="K529"/>
  <c r="K528" s="1"/>
  <c r="K527" s="1"/>
  <c r="J529"/>
  <c r="J528" s="1"/>
  <c r="J527" s="1"/>
  <c r="I529"/>
  <c r="I528" s="1"/>
  <c r="I527" s="1"/>
  <c r="H529"/>
  <c r="H528" s="1"/>
  <c r="Q527"/>
  <c r="V523"/>
  <c r="U523"/>
  <c r="T523"/>
  <c r="S523"/>
  <c r="R523"/>
  <c r="Q523"/>
  <c r="P523"/>
  <c r="O523"/>
  <c r="N523"/>
  <c r="M523"/>
  <c r="L523"/>
  <c r="K523"/>
  <c r="J523"/>
  <c r="I523"/>
  <c r="H523"/>
  <c r="V521"/>
  <c r="U521"/>
  <c r="T521"/>
  <c r="S521"/>
  <c r="R521"/>
  <c r="Q521"/>
  <c r="P521"/>
  <c r="O521"/>
  <c r="N521"/>
  <c r="M521"/>
  <c r="L521"/>
  <c r="K521"/>
  <c r="J521"/>
  <c r="I521"/>
  <c r="H521"/>
  <c r="V518"/>
  <c r="V517" s="1"/>
  <c r="U518"/>
  <c r="U517" s="1"/>
  <c r="U516" s="1"/>
  <c r="T518"/>
  <c r="T517" s="1"/>
  <c r="T516" s="1"/>
  <c r="S518"/>
  <c r="S517" s="1"/>
  <c r="S516" s="1"/>
  <c r="R518"/>
  <c r="R517" s="1"/>
  <c r="Q518"/>
  <c r="Q517" s="1"/>
  <c r="Q516" s="1"/>
  <c r="P518"/>
  <c r="P517" s="1"/>
  <c r="P516" s="1"/>
  <c r="O518"/>
  <c r="O517" s="1"/>
  <c r="O516" s="1"/>
  <c r="N518"/>
  <c r="N517" s="1"/>
  <c r="N516" s="1"/>
  <c r="M518"/>
  <c r="L518"/>
  <c r="L517" s="1"/>
  <c r="L516" s="1"/>
  <c r="K518"/>
  <c r="K517" s="1"/>
  <c r="K516" s="1"/>
  <c r="J518"/>
  <c r="J517" s="1"/>
  <c r="J516" s="1"/>
  <c r="I518"/>
  <c r="I517" s="1"/>
  <c r="I516" s="1"/>
  <c r="H518"/>
  <c r="M517"/>
  <c r="M516" s="1"/>
  <c r="V516"/>
  <c r="R516"/>
  <c r="V515"/>
  <c r="V512" s="1"/>
  <c r="V511" s="1"/>
  <c r="U515"/>
  <c r="T515"/>
  <c r="S515"/>
  <c r="R515"/>
  <c r="Q515"/>
  <c r="P515"/>
  <c r="O515"/>
  <c r="N515"/>
  <c r="M515"/>
  <c r="L515"/>
  <c r="K515"/>
  <c r="J515"/>
  <c r="I515"/>
  <c r="H515"/>
  <c r="V514"/>
  <c r="U514"/>
  <c r="T514"/>
  <c r="S514"/>
  <c r="R514"/>
  <c r="Q514"/>
  <c r="P514"/>
  <c r="O514"/>
  <c r="N514"/>
  <c r="M514"/>
  <c r="L514"/>
  <c r="K514"/>
  <c r="J514"/>
  <c r="I514"/>
  <c r="H514"/>
  <c r="V513"/>
  <c r="U513"/>
  <c r="T513"/>
  <c r="S513"/>
  <c r="R513"/>
  <c r="Q513"/>
  <c r="P513"/>
  <c r="O513"/>
  <c r="N513"/>
  <c r="M513"/>
  <c r="L513"/>
  <c r="L512" s="1"/>
  <c r="L511" s="1"/>
  <c r="K513"/>
  <c r="J513"/>
  <c r="I513"/>
  <c r="H513"/>
  <c r="V508"/>
  <c r="U508"/>
  <c r="T508"/>
  <c r="S508"/>
  <c r="R508"/>
  <c r="Q508"/>
  <c r="P508"/>
  <c r="O508"/>
  <c r="N508"/>
  <c r="M508"/>
  <c r="L508"/>
  <c r="K508"/>
  <c r="J508"/>
  <c r="I508"/>
  <c r="H508"/>
  <c r="V507"/>
  <c r="U507"/>
  <c r="T507"/>
  <c r="S507"/>
  <c r="R507"/>
  <c r="Q507"/>
  <c r="P507"/>
  <c r="O507"/>
  <c r="N507"/>
  <c r="M507"/>
  <c r="L507"/>
  <c r="K507"/>
  <c r="J507"/>
  <c r="I507"/>
  <c r="H507"/>
  <c r="V506"/>
  <c r="U506"/>
  <c r="T506"/>
  <c r="S506"/>
  <c r="R506"/>
  <c r="Q506"/>
  <c r="P506"/>
  <c r="O506"/>
  <c r="N506"/>
  <c r="M506"/>
  <c r="L506"/>
  <c r="K506"/>
  <c r="J506"/>
  <c r="I506"/>
  <c r="H506"/>
  <c r="V505"/>
  <c r="U505"/>
  <c r="T505"/>
  <c r="S505"/>
  <c r="R505"/>
  <c r="Q505"/>
  <c r="P505"/>
  <c r="O505"/>
  <c r="N505"/>
  <c r="M505"/>
  <c r="L505"/>
  <c r="K505"/>
  <c r="J505"/>
  <c r="I505"/>
  <c r="H505"/>
  <c r="V503"/>
  <c r="U503"/>
  <c r="T503"/>
  <c r="S503"/>
  <c r="R503"/>
  <c r="Q503"/>
  <c r="P503"/>
  <c r="O503"/>
  <c r="N503"/>
  <c r="M503"/>
  <c r="L503"/>
  <c r="K503"/>
  <c r="J503"/>
  <c r="I503"/>
  <c r="H503"/>
  <c r="V501"/>
  <c r="V500" s="1"/>
  <c r="U501"/>
  <c r="U500" s="1"/>
  <c r="T501"/>
  <c r="T500" s="1"/>
  <c r="S501"/>
  <c r="S500" s="1"/>
  <c r="R501"/>
  <c r="R500" s="1"/>
  <c r="Q501"/>
  <c r="Q500" s="1"/>
  <c r="P501"/>
  <c r="P500" s="1"/>
  <c r="O501"/>
  <c r="O500" s="1"/>
  <c r="N501"/>
  <c r="N500" s="1"/>
  <c r="M501"/>
  <c r="M500" s="1"/>
  <c r="L501"/>
  <c r="K501"/>
  <c r="K500" s="1"/>
  <c r="J501"/>
  <c r="J500" s="1"/>
  <c r="I501"/>
  <c r="I500" s="1"/>
  <c r="H501"/>
  <c r="H500" s="1"/>
  <c r="V499"/>
  <c r="V498" s="1"/>
  <c r="U499"/>
  <c r="U498" s="1"/>
  <c r="T499"/>
  <c r="T498" s="1"/>
  <c r="S499"/>
  <c r="S498" s="1"/>
  <c r="R499"/>
  <c r="R498" s="1"/>
  <c r="Q499"/>
  <c r="Q498" s="1"/>
  <c r="P499"/>
  <c r="P498" s="1"/>
  <c r="O499"/>
  <c r="O498" s="1"/>
  <c r="N499"/>
  <c r="M499"/>
  <c r="M498" s="1"/>
  <c r="L499"/>
  <c r="K499"/>
  <c r="K498" s="1"/>
  <c r="J499"/>
  <c r="J498" s="1"/>
  <c r="I499"/>
  <c r="I498" s="1"/>
  <c r="H499"/>
  <c r="H498" s="1"/>
  <c r="N498"/>
  <c r="V497"/>
  <c r="V496" s="1"/>
  <c r="U497"/>
  <c r="U496" s="1"/>
  <c r="T497"/>
  <c r="T496" s="1"/>
  <c r="S497"/>
  <c r="S496" s="1"/>
  <c r="R497"/>
  <c r="R496" s="1"/>
  <c r="Q497"/>
  <c r="Q496" s="1"/>
  <c r="P497"/>
  <c r="P496" s="1"/>
  <c r="O497"/>
  <c r="O496" s="1"/>
  <c r="N497"/>
  <c r="M497"/>
  <c r="M496" s="1"/>
  <c r="L497"/>
  <c r="K497"/>
  <c r="K496" s="1"/>
  <c r="J497"/>
  <c r="J496" s="1"/>
  <c r="I497"/>
  <c r="I496" s="1"/>
  <c r="H497"/>
  <c r="H496" s="1"/>
  <c r="N496"/>
  <c r="V494"/>
  <c r="V493" s="1"/>
  <c r="U494"/>
  <c r="T494"/>
  <c r="T493" s="1"/>
  <c r="S494"/>
  <c r="S493" s="1"/>
  <c r="R494"/>
  <c r="R493" s="1"/>
  <c r="Q494"/>
  <c r="P494"/>
  <c r="P493" s="1"/>
  <c r="O494"/>
  <c r="O493" s="1"/>
  <c r="N494"/>
  <c r="N493" s="1"/>
  <c r="M494"/>
  <c r="L494"/>
  <c r="L493" s="1"/>
  <c r="K494"/>
  <c r="K493" s="1"/>
  <c r="J494"/>
  <c r="J493" s="1"/>
  <c r="I494"/>
  <c r="I493" s="1"/>
  <c r="H494"/>
  <c r="U493"/>
  <c r="Q493"/>
  <c r="M493"/>
  <c r="V492"/>
  <c r="U492"/>
  <c r="T492"/>
  <c r="S492"/>
  <c r="R492"/>
  <c r="Q492"/>
  <c r="P492"/>
  <c r="O492"/>
  <c r="N492"/>
  <c r="M492"/>
  <c r="L492"/>
  <c r="K492"/>
  <c r="J492"/>
  <c r="I492"/>
  <c r="H492"/>
  <c r="V491"/>
  <c r="U491"/>
  <c r="T491"/>
  <c r="S491"/>
  <c r="R491"/>
  <c r="Q491"/>
  <c r="P491"/>
  <c r="O491"/>
  <c r="N491"/>
  <c r="M491"/>
  <c r="L491"/>
  <c r="K491"/>
  <c r="J491"/>
  <c r="I491"/>
  <c r="H491"/>
  <c r="V490"/>
  <c r="U490"/>
  <c r="T490"/>
  <c r="S490"/>
  <c r="R490"/>
  <c r="Q490"/>
  <c r="P490"/>
  <c r="O490"/>
  <c r="N490"/>
  <c r="M490"/>
  <c r="L490"/>
  <c r="K490"/>
  <c r="K489" s="1"/>
  <c r="J490"/>
  <c r="I490"/>
  <c r="H490"/>
  <c r="S489"/>
  <c r="V487"/>
  <c r="V486" s="1"/>
  <c r="U487"/>
  <c r="U486" s="1"/>
  <c r="U626" s="1"/>
  <c r="T487"/>
  <c r="S487"/>
  <c r="S486" s="1"/>
  <c r="S626" s="1"/>
  <c r="R487"/>
  <c r="R486" s="1"/>
  <c r="Q487"/>
  <c r="Q486" s="1"/>
  <c r="Q626" s="1"/>
  <c r="P487"/>
  <c r="P486" s="1"/>
  <c r="O487"/>
  <c r="O486" s="1"/>
  <c r="O626" s="1"/>
  <c r="N487"/>
  <c r="M487"/>
  <c r="M486" s="1"/>
  <c r="M626" s="1"/>
  <c r="L487"/>
  <c r="K487"/>
  <c r="K486" s="1"/>
  <c r="K626" s="1"/>
  <c r="J487"/>
  <c r="J486" s="1"/>
  <c r="I487"/>
  <c r="I486" s="1"/>
  <c r="I626" s="1"/>
  <c r="H487"/>
  <c r="H486" s="1"/>
  <c r="T486"/>
  <c r="N486"/>
  <c r="U485"/>
  <c r="V484"/>
  <c r="V483" s="1"/>
  <c r="U484"/>
  <c r="U483" s="1"/>
  <c r="T484"/>
  <c r="T483" s="1"/>
  <c r="S484"/>
  <c r="S483" s="1"/>
  <c r="R484"/>
  <c r="R483" s="1"/>
  <c r="Q484"/>
  <c r="Q483" s="1"/>
  <c r="Q620" s="1"/>
  <c r="P484"/>
  <c r="P483" s="1"/>
  <c r="O484"/>
  <c r="O483" s="1"/>
  <c r="N484"/>
  <c r="N483" s="1"/>
  <c r="M484"/>
  <c r="M483" s="1"/>
  <c r="L484"/>
  <c r="L483" s="1"/>
  <c r="K484"/>
  <c r="K483" s="1"/>
  <c r="J484"/>
  <c r="J483" s="1"/>
  <c r="I484"/>
  <c r="I483" s="1"/>
  <c r="I620" s="1"/>
  <c r="H484"/>
  <c r="V482"/>
  <c r="V481" s="1"/>
  <c r="U482"/>
  <c r="U481" s="1"/>
  <c r="U625" s="1"/>
  <c r="T482"/>
  <c r="T481" s="1"/>
  <c r="S482"/>
  <c r="S481" s="1"/>
  <c r="S625" s="1"/>
  <c r="R482"/>
  <c r="R481" s="1"/>
  <c r="Q482"/>
  <c r="Q481" s="1"/>
  <c r="Q625" s="1"/>
  <c r="P482"/>
  <c r="P481" s="1"/>
  <c r="O482"/>
  <c r="O481" s="1"/>
  <c r="O625" s="1"/>
  <c r="N482"/>
  <c r="N481" s="1"/>
  <c r="M482"/>
  <c r="M481" s="1"/>
  <c r="M625" s="1"/>
  <c r="L482"/>
  <c r="L481" s="1"/>
  <c r="K482"/>
  <c r="K481" s="1"/>
  <c r="K625" s="1"/>
  <c r="J482"/>
  <c r="J481" s="1"/>
  <c r="I482"/>
  <c r="I481" s="1"/>
  <c r="I625" s="1"/>
  <c r="H482"/>
  <c r="V480"/>
  <c r="V479" s="1"/>
  <c r="U480"/>
  <c r="T480"/>
  <c r="T479" s="1"/>
  <c r="S480"/>
  <c r="S479" s="1"/>
  <c r="R480"/>
  <c r="R479" s="1"/>
  <c r="Q480"/>
  <c r="P480"/>
  <c r="P479" s="1"/>
  <c r="O480"/>
  <c r="O479" s="1"/>
  <c r="N480"/>
  <c r="N479" s="1"/>
  <c r="M480"/>
  <c r="L480"/>
  <c r="L479" s="1"/>
  <c r="K480"/>
  <c r="J480"/>
  <c r="J479" s="1"/>
  <c r="I480"/>
  <c r="I479" s="1"/>
  <c r="H480"/>
  <c r="U479"/>
  <c r="Q479"/>
  <c r="M479"/>
  <c r="K479"/>
  <c r="V478"/>
  <c r="V477" s="1"/>
  <c r="U478"/>
  <c r="U477" s="1"/>
  <c r="U623" s="1"/>
  <c r="T478"/>
  <c r="T477" s="1"/>
  <c r="S478"/>
  <c r="S477" s="1"/>
  <c r="S623" s="1"/>
  <c r="R478"/>
  <c r="R477" s="1"/>
  <c r="Q478"/>
  <c r="Q477" s="1"/>
  <c r="P478"/>
  <c r="P477" s="1"/>
  <c r="O478"/>
  <c r="N478"/>
  <c r="N477" s="1"/>
  <c r="N623" s="1"/>
  <c r="M478"/>
  <c r="M477" s="1"/>
  <c r="M623" s="1"/>
  <c r="L478"/>
  <c r="L477" s="1"/>
  <c r="K478"/>
  <c r="K477" s="1"/>
  <c r="K623" s="1"/>
  <c r="J478"/>
  <c r="J477" s="1"/>
  <c r="I478"/>
  <c r="I477" s="1"/>
  <c r="I623" s="1"/>
  <c r="H478"/>
  <c r="O477"/>
  <c r="O623" s="1"/>
  <c r="V476"/>
  <c r="V475" s="1"/>
  <c r="V627" s="1"/>
  <c r="U476"/>
  <c r="U475" s="1"/>
  <c r="U627" s="1"/>
  <c r="T476"/>
  <c r="T475" s="1"/>
  <c r="T627" s="1"/>
  <c r="S476"/>
  <c r="S475" s="1"/>
  <c r="S627" s="1"/>
  <c r="R476"/>
  <c r="R475" s="1"/>
  <c r="R627" s="1"/>
  <c r="Q476"/>
  <c r="Q475" s="1"/>
  <c r="Q627" s="1"/>
  <c r="P476"/>
  <c r="P475" s="1"/>
  <c r="P627" s="1"/>
  <c r="O476"/>
  <c r="O475" s="1"/>
  <c r="O627" s="1"/>
  <c r="N476"/>
  <c r="N475" s="1"/>
  <c r="N627" s="1"/>
  <c r="M476"/>
  <c r="M475" s="1"/>
  <c r="M627" s="1"/>
  <c r="L476"/>
  <c r="K476"/>
  <c r="K475" s="1"/>
  <c r="K627" s="1"/>
  <c r="J476"/>
  <c r="J475" s="1"/>
  <c r="J627" s="1"/>
  <c r="I476"/>
  <c r="I475" s="1"/>
  <c r="I627" s="1"/>
  <c r="H476"/>
  <c r="H475"/>
  <c r="H627" s="1"/>
  <c r="V473"/>
  <c r="U473"/>
  <c r="T473"/>
  <c r="S473"/>
  <c r="R473"/>
  <c r="Q473"/>
  <c r="P473"/>
  <c r="O473"/>
  <c r="N473"/>
  <c r="M473"/>
  <c r="L473"/>
  <c r="K473"/>
  <c r="J473"/>
  <c r="I473"/>
  <c r="H473"/>
  <c r="V472"/>
  <c r="U472"/>
  <c r="T472"/>
  <c r="S472"/>
  <c r="R472"/>
  <c r="Q472"/>
  <c r="P472"/>
  <c r="O472"/>
  <c r="N472"/>
  <c r="M472"/>
  <c r="L472"/>
  <c r="K472"/>
  <c r="J472"/>
  <c r="I472"/>
  <c r="H472"/>
  <c r="V469"/>
  <c r="U469"/>
  <c r="T469"/>
  <c r="S469"/>
  <c r="R469"/>
  <c r="Q469"/>
  <c r="P469"/>
  <c r="O469"/>
  <c r="N469"/>
  <c r="M469"/>
  <c r="L469"/>
  <c r="K469"/>
  <c r="J469"/>
  <c r="I469"/>
  <c r="H469"/>
  <c r="V467"/>
  <c r="U467"/>
  <c r="T467"/>
  <c r="S467"/>
  <c r="R467"/>
  <c r="Q467"/>
  <c r="P467"/>
  <c r="O467"/>
  <c r="N467"/>
  <c r="M467"/>
  <c r="L467"/>
  <c r="K467"/>
  <c r="J467"/>
  <c r="I467"/>
  <c r="H467"/>
  <c r="V466"/>
  <c r="U466"/>
  <c r="T466"/>
  <c r="S466"/>
  <c r="R466"/>
  <c r="Q466"/>
  <c r="P466"/>
  <c r="O466"/>
  <c r="N466"/>
  <c r="M466"/>
  <c r="L466"/>
  <c r="K466"/>
  <c r="J466"/>
  <c r="I466"/>
  <c r="H466"/>
  <c r="V464"/>
  <c r="U464"/>
  <c r="T464"/>
  <c r="S464"/>
  <c r="R464"/>
  <c r="Q464"/>
  <c r="P464"/>
  <c r="O464"/>
  <c r="N464"/>
  <c r="M464"/>
  <c r="L464"/>
  <c r="K464"/>
  <c r="J464"/>
  <c r="I464"/>
  <c r="H464"/>
  <c r="V463"/>
  <c r="U463"/>
  <c r="T463"/>
  <c r="S463"/>
  <c r="R463"/>
  <c r="Q463"/>
  <c r="P463"/>
  <c r="O463"/>
  <c r="N463"/>
  <c r="M463"/>
  <c r="L463"/>
  <c r="K463"/>
  <c r="J463"/>
  <c r="I463"/>
  <c r="H463"/>
  <c r="V461"/>
  <c r="V460" s="1"/>
  <c r="U461"/>
  <c r="T461"/>
  <c r="T460" s="1"/>
  <c r="S461"/>
  <c r="S460" s="1"/>
  <c r="R461"/>
  <c r="R460" s="1"/>
  <c r="Q461"/>
  <c r="Q460" s="1"/>
  <c r="P461"/>
  <c r="P460" s="1"/>
  <c r="O461"/>
  <c r="O460" s="1"/>
  <c r="N461"/>
  <c r="N460" s="1"/>
  <c r="M461"/>
  <c r="L461"/>
  <c r="L460" s="1"/>
  <c r="K461"/>
  <c r="K460" s="1"/>
  <c r="J461"/>
  <c r="J460" s="1"/>
  <c r="I461"/>
  <c r="H461"/>
  <c r="U460"/>
  <c r="M460"/>
  <c r="I460"/>
  <c r="V454"/>
  <c r="V453" s="1"/>
  <c r="U454"/>
  <c r="T454"/>
  <c r="T453" s="1"/>
  <c r="S454"/>
  <c r="S453" s="1"/>
  <c r="S611" s="1"/>
  <c r="R454"/>
  <c r="R453" s="1"/>
  <c r="Q454"/>
  <c r="P454"/>
  <c r="P453" s="1"/>
  <c r="O454"/>
  <c r="O453" s="1"/>
  <c r="N454"/>
  <c r="M454"/>
  <c r="L454"/>
  <c r="L453" s="1"/>
  <c r="K454"/>
  <c r="K453" s="1"/>
  <c r="J454"/>
  <c r="J453" s="1"/>
  <c r="I454"/>
  <c r="H454"/>
  <c r="U453"/>
  <c r="Q453"/>
  <c r="N453"/>
  <c r="M453"/>
  <c r="M611" s="1"/>
  <c r="I453"/>
  <c r="I611" s="1"/>
  <c r="V452"/>
  <c r="V451" s="1"/>
  <c r="U452"/>
  <c r="T452"/>
  <c r="T451" s="1"/>
  <c r="S452"/>
  <c r="S451" s="1"/>
  <c r="R452"/>
  <c r="R451" s="1"/>
  <c r="Q452"/>
  <c r="Q451" s="1"/>
  <c r="P452"/>
  <c r="P451" s="1"/>
  <c r="O452"/>
  <c r="O451" s="1"/>
  <c r="N452"/>
  <c r="N451" s="1"/>
  <c r="M452"/>
  <c r="M451" s="1"/>
  <c r="L452"/>
  <c r="L451" s="1"/>
  <c r="K452"/>
  <c r="K451" s="1"/>
  <c r="J452"/>
  <c r="J451" s="1"/>
  <c r="I452"/>
  <c r="I451" s="1"/>
  <c r="H452"/>
  <c r="U451"/>
  <c r="V450"/>
  <c r="V449" s="1"/>
  <c r="U450"/>
  <c r="U449" s="1"/>
  <c r="T450"/>
  <c r="T449" s="1"/>
  <c r="S450"/>
  <c r="S449" s="1"/>
  <c r="R450"/>
  <c r="R449" s="1"/>
  <c r="Q450"/>
  <c r="P450"/>
  <c r="O450"/>
  <c r="O449" s="1"/>
  <c r="N450"/>
  <c r="N449" s="1"/>
  <c r="M450"/>
  <c r="L450"/>
  <c r="K450"/>
  <c r="K449" s="1"/>
  <c r="J450"/>
  <c r="J449" s="1"/>
  <c r="I450"/>
  <c r="H450"/>
  <c r="H449" s="1"/>
  <c r="Q449"/>
  <c r="P449"/>
  <c r="M449"/>
  <c r="L449"/>
  <c r="I449"/>
  <c r="V435"/>
  <c r="U435"/>
  <c r="T435"/>
  <c r="S435"/>
  <c r="R435"/>
  <c r="Q435"/>
  <c r="P435"/>
  <c r="O435"/>
  <c r="N435"/>
  <c r="M435"/>
  <c r="L435"/>
  <c r="K435"/>
  <c r="J435"/>
  <c r="I435"/>
  <c r="H435"/>
  <c r="V433"/>
  <c r="U433"/>
  <c r="T433"/>
  <c r="S433"/>
  <c r="R433"/>
  <c r="Q433"/>
  <c r="P433"/>
  <c r="O433"/>
  <c r="N433"/>
  <c r="M433"/>
  <c r="L433"/>
  <c r="K433"/>
  <c r="J433"/>
  <c r="I433"/>
  <c r="H433"/>
  <c r="V432"/>
  <c r="U432"/>
  <c r="U431" s="1"/>
  <c r="T432"/>
  <c r="S432"/>
  <c r="R432"/>
  <c r="Q432"/>
  <c r="Q431" s="1"/>
  <c r="P432"/>
  <c r="O432"/>
  <c r="N432"/>
  <c r="M432"/>
  <c r="M431" s="1"/>
  <c r="L432"/>
  <c r="K432"/>
  <c r="J432"/>
  <c r="I432"/>
  <c r="I431" s="1"/>
  <c r="H432"/>
  <c r="V429"/>
  <c r="U429"/>
  <c r="T429"/>
  <c r="S429"/>
  <c r="R429"/>
  <c r="Q429"/>
  <c r="P429"/>
  <c r="O429"/>
  <c r="N429"/>
  <c r="M429"/>
  <c r="L429"/>
  <c r="K429"/>
  <c r="J429"/>
  <c r="I429"/>
  <c r="H429"/>
  <c r="B429"/>
  <c r="V426"/>
  <c r="U426"/>
  <c r="T426"/>
  <c r="S426"/>
  <c r="R426"/>
  <c r="Q426"/>
  <c r="P426"/>
  <c r="O426"/>
  <c r="N426"/>
  <c r="M426"/>
  <c r="L426"/>
  <c r="K426"/>
  <c r="J426"/>
  <c r="I426"/>
  <c r="H426"/>
  <c r="G425"/>
  <c r="G424"/>
  <c r="V423"/>
  <c r="U423"/>
  <c r="T423"/>
  <c r="S423"/>
  <c r="R423"/>
  <c r="Q423"/>
  <c r="P423"/>
  <c r="O423"/>
  <c r="N423"/>
  <c r="M423"/>
  <c r="L423"/>
  <c r="K423"/>
  <c r="J423"/>
  <c r="I423"/>
  <c r="H423"/>
  <c r="V422"/>
  <c r="U422"/>
  <c r="T422"/>
  <c r="S422"/>
  <c r="R422"/>
  <c r="Q422"/>
  <c r="P422"/>
  <c r="O422"/>
  <c r="N422"/>
  <c r="M422"/>
  <c r="L422"/>
  <c r="K422"/>
  <c r="J422"/>
  <c r="I422"/>
  <c r="I420" s="1"/>
  <c r="H422"/>
  <c r="V421"/>
  <c r="U421"/>
  <c r="T421"/>
  <c r="S421"/>
  <c r="S420" s="1"/>
  <c r="R421"/>
  <c r="Q421"/>
  <c r="P421"/>
  <c r="O421"/>
  <c r="O420" s="1"/>
  <c r="N421"/>
  <c r="M421"/>
  <c r="L421"/>
  <c r="K421"/>
  <c r="K420" s="1"/>
  <c r="J421"/>
  <c r="I421"/>
  <c r="H421"/>
  <c r="B421"/>
  <c r="B420" s="1"/>
  <c r="V419"/>
  <c r="U419"/>
  <c r="T419"/>
  <c r="S419"/>
  <c r="R419"/>
  <c r="Q419"/>
  <c r="P419"/>
  <c r="O419"/>
  <c r="N419"/>
  <c r="M419"/>
  <c r="L419"/>
  <c r="K419"/>
  <c r="J419"/>
  <c r="I419"/>
  <c r="H419"/>
  <c r="V418"/>
  <c r="U418"/>
  <c r="T418"/>
  <c r="S418"/>
  <c r="R418"/>
  <c r="Q418"/>
  <c r="P418"/>
  <c r="O418"/>
  <c r="N418"/>
  <c r="M418"/>
  <c r="L418"/>
  <c r="K418"/>
  <c r="J418"/>
  <c r="I418"/>
  <c r="H418"/>
  <c r="V417"/>
  <c r="U417"/>
  <c r="T417"/>
  <c r="S417"/>
  <c r="R417"/>
  <c r="Q417"/>
  <c r="P417"/>
  <c r="O417"/>
  <c r="N417"/>
  <c r="M417"/>
  <c r="L417"/>
  <c r="K417"/>
  <c r="J417"/>
  <c r="I417"/>
  <c r="H417"/>
  <c r="V416"/>
  <c r="U416"/>
  <c r="T416"/>
  <c r="S416"/>
  <c r="R416"/>
  <c r="Q416"/>
  <c r="P416"/>
  <c r="O416"/>
  <c r="N416"/>
  <c r="M416"/>
  <c r="L416"/>
  <c r="K416"/>
  <c r="J416"/>
  <c r="I416"/>
  <c r="H416"/>
  <c r="V415"/>
  <c r="U415"/>
  <c r="T415"/>
  <c r="S415"/>
  <c r="R415"/>
  <c r="Q415"/>
  <c r="P415"/>
  <c r="O415"/>
  <c r="N415"/>
  <c r="M415"/>
  <c r="L415"/>
  <c r="K415"/>
  <c r="J415"/>
  <c r="I415"/>
  <c r="H415"/>
  <c r="G410"/>
  <c r="V407"/>
  <c r="U407"/>
  <c r="T407"/>
  <c r="S407"/>
  <c r="R407"/>
  <c r="Q407"/>
  <c r="P407"/>
  <c r="O407"/>
  <c r="N407"/>
  <c r="M407"/>
  <c r="L407"/>
  <c r="K407"/>
  <c r="J407"/>
  <c r="I407"/>
  <c r="H407"/>
  <c r="V406"/>
  <c r="U406"/>
  <c r="T406"/>
  <c r="S406"/>
  <c r="R406"/>
  <c r="Q406"/>
  <c r="P406"/>
  <c r="O406"/>
  <c r="N406"/>
  <c r="M406"/>
  <c r="L406"/>
  <c r="K406"/>
  <c r="J406"/>
  <c r="I406"/>
  <c r="H406"/>
  <c r="V405"/>
  <c r="U405"/>
  <c r="T405"/>
  <c r="S405"/>
  <c r="R405"/>
  <c r="Q405"/>
  <c r="P405"/>
  <c r="O405"/>
  <c r="N405"/>
  <c r="M405"/>
  <c r="L405"/>
  <c r="K405"/>
  <c r="J405"/>
  <c r="I405"/>
  <c r="H405"/>
  <c r="V404"/>
  <c r="U404"/>
  <c r="T404"/>
  <c r="S404"/>
  <c r="R404"/>
  <c r="Q404"/>
  <c r="P404"/>
  <c r="O404"/>
  <c r="N404"/>
  <c r="M404"/>
  <c r="L404"/>
  <c r="K404"/>
  <c r="J404"/>
  <c r="I404"/>
  <c r="H404"/>
  <c r="V403"/>
  <c r="U403"/>
  <c r="T403"/>
  <c r="S403"/>
  <c r="R403"/>
  <c r="Q403"/>
  <c r="P403"/>
  <c r="O403"/>
  <c r="N403"/>
  <c r="M403"/>
  <c r="L403"/>
  <c r="K403"/>
  <c r="J403"/>
  <c r="I403"/>
  <c r="H403"/>
  <c r="V402"/>
  <c r="U402"/>
  <c r="T402"/>
  <c r="S402"/>
  <c r="R402"/>
  <c r="Q402"/>
  <c r="P402"/>
  <c r="O402"/>
  <c r="N402"/>
  <c r="M402"/>
  <c r="L402"/>
  <c r="K402"/>
  <c r="J402"/>
  <c r="I402"/>
  <c r="H402"/>
  <c r="V401"/>
  <c r="U401"/>
  <c r="T401"/>
  <c r="S401"/>
  <c r="R401"/>
  <c r="Q401"/>
  <c r="P401"/>
  <c r="O401"/>
  <c r="N401"/>
  <c r="M401"/>
  <c r="L401"/>
  <c r="K401"/>
  <c r="J401"/>
  <c r="I401"/>
  <c r="H401"/>
  <c r="V400"/>
  <c r="U400"/>
  <c r="T400"/>
  <c r="S400"/>
  <c r="R400"/>
  <c r="Q400"/>
  <c r="P400"/>
  <c r="O400"/>
  <c r="N400"/>
  <c r="M400"/>
  <c r="L400"/>
  <c r="K400"/>
  <c r="J400"/>
  <c r="I400"/>
  <c r="H400"/>
  <c r="V399"/>
  <c r="U399"/>
  <c r="T399"/>
  <c r="S399"/>
  <c r="R399"/>
  <c r="Q399"/>
  <c r="P399"/>
  <c r="O399"/>
  <c r="N399"/>
  <c r="M399"/>
  <c r="L399"/>
  <c r="K399"/>
  <c r="J399"/>
  <c r="I399"/>
  <c r="H399"/>
  <c r="V398"/>
  <c r="U398"/>
  <c r="T398"/>
  <c r="S398"/>
  <c r="R398"/>
  <c r="Q398"/>
  <c r="P398"/>
  <c r="O398"/>
  <c r="N398"/>
  <c r="M398"/>
  <c r="L398"/>
  <c r="K398"/>
  <c r="J398"/>
  <c r="I398"/>
  <c r="H398"/>
  <c r="V397"/>
  <c r="U397"/>
  <c r="T397"/>
  <c r="S397"/>
  <c r="R397"/>
  <c r="Q397"/>
  <c r="P397"/>
  <c r="O397"/>
  <c r="N397"/>
  <c r="M397"/>
  <c r="L397"/>
  <c r="K397"/>
  <c r="J397"/>
  <c r="I397"/>
  <c r="H397"/>
  <c r="V396"/>
  <c r="U396"/>
  <c r="T396"/>
  <c r="S396"/>
  <c r="R396"/>
  <c r="Q396"/>
  <c r="P396"/>
  <c r="O396"/>
  <c r="N396"/>
  <c r="M396"/>
  <c r="L396"/>
  <c r="K396"/>
  <c r="J396"/>
  <c r="I396"/>
  <c r="H396"/>
  <c r="V395"/>
  <c r="U395"/>
  <c r="T395"/>
  <c r="S395"/>
  <c r="R395"/>
  <c r="Q395"/>
  <c r="P395"/>
  <c r="O395"/>
  <c r="N395"/>
  <c r="M395"/>
  <c r="L395"/>
  <c r="K395"/>
  <c r="J395"/>
  <c r="I395"/>
  <c r="H395"/>
  <c r="V394"/>
  <c r="U394"/>
  <c r="T394"/>
  <c r="S394"/>
  <c r="R394"/>
  <c r="Q394"/>
  <c r="P394"/>
  <c r="O394"/>
  <c r="N394"/>
  <c r="M394"/>
  <c r="L394"/>
  <c r="K394"/>
  <c r="J394"/>
  <c r="I394"/>
  <c r="H394"/>
  <c r="V393"/>
  <c r="U393"/>
  <c r="T393"/>
  <c r="S393"/>
  <c r="R393"/>
  <c r="Q393"/>
  <c r="P393"/>
  <c r="O393"/>
  <c r="N393"/>
  <c r="M393"/>
  <c r="L393"/>
  <c r="K393"/>
  <c r="J393"/>
  <c r="I393"/>
  <c r="H393"/>
  <c r="V391"/>
  <c r="U391"/>
  <c r="T391"/>
  <c r="S391"/>
  <c r="R391"/>
  <c r="Q391"/>
  <c r="P391"/>
  <c r="O391"/>
  <c r="N391"/>
  <c r="M391"/>
  <c r="L391"/>
  <c r="K391"/>
  <c r="J391"/>
  <c r="I391"/>
  <c r="H391"/>
  <c r="V390"/>
  <c r="U390"/>
  <c r="T390"/>
  <c r="S390"/>
  <c r="R390"/>
  <c r="Q390"/>
  <c r="P390"/>
  <c r="O390"/>
  <c r="N390"/>
  <c r="M390"/>
  <c r="L390"/>
  <c r="K390"/>
  <c r="J390"/>
  <c r="I390"/>
  <c r="H390"/>
  <c r="V388"/>
  <c r="U388"/>
  <c r="T388"/>
  <c r="S388"/>
  <c r="R388"/>
  <c r="Q388"/>
  <c r="P388"/>
  <c r="O388"/>
  <c r="N388"/>
  <c r="M388"/>
  <c r="L388"/>
  <c r="K388"/>
  <c r="J388"/>
  <c r="I388"/>
  <c r="H388"/>
  <c r="V387"/>
  <c r="U387"/>
  <c r="T387"/>
  <c r="S387"/>
  <c r="R387"/>
  <c r="Q387"/>
  <c r="P387"/>
  <c r="O387"/>
  <c r="N387"/>
  <c r="M387"/>
  <c r="L387"/>
  <c r="K387"/>
  <c r="J387"/>
  <c r="I387"/>
  <c r="H387"/>
  <c r="V386"/>
  <c r="U386"/>
  <c r="T386"/>
  <c r="S386"/>
  <c r="R386"/>
  <c r="Q386"/>
  <c r="P386"/>
  <c r="O386"/>
  <c r="N386"/>
  <c r="M386"/>
  <c r="L386"/>
  <c r="K386"/>
  <c r="J386"/>
  <c r="I386"/>
  <c r="H386"/>
  <c r="V385"/>
  <c r="U385"/>
  <c r="T385"/>
  <c r="S385"/>
  <c r="R385"/>
  <c r="Q385"/>
  <c r="P385"/>
  <c r="O385"/>
  <c r="N385"/>
  <c r="M385"/>
  <c r="L385"/>
  <c r="K385"/>
  <c r="J385"/>
  <c r="I385"/>
  <c r="H385"/>
  <c r="V384"/>
  <c r="U384"/>
  <c r="T384"/>
  <c r="S384"/>
  <c r="R384"/>
  <c r="Q384"/>
  <c r="P384"/>
  <c r="O384"/>
  <c r="N384"/>
  <c r="M384"/>
  <c r="L384"/>
  <c r="K384"/>
  <c r="J384"/>
  <c r="I384"/>
  <c r="H384"/>
  <c r="V383"/>
  <c r="U383"/>
  <c r="T383"/>
  <c r="S383"/>
  <c r="R383"/>
  <c r="Q383"/>
  <c r="P383"/>
  <c r="O383"/>
  <c r="N383"/>
  <c r="M383"/>
  <c r="L383"/>
  <c r="K383"/>
  <c r="J383"/>
  <c r="I383"/>
  <c r="H383"/>
  <c r="V382"/>
  <c r="U382"/>
  <c r="S382"/>
  <c r="R382"/>
  <c r="Q382"/>
  <c r="P382"/>
  <c r="O382"/>
  <c r="N382"/>
  <c r="M382"/>
  <c r="L382"/>
  <c r="K382"/>
  <c r="J382"/>
  <c r="I382"/>
  <c r="H382"/>
  <c r="V381"/>
  <c r="U381"/>
  <c r="T381"/>
  <c r="S381"/>
  <c r="R381"/>
  <c r="Q381"/>
  <c r="P381"/>
  <c r="O381"/>
  <c r="N381"/>
  <c r="M381"/>
  <c r="L381"/>
  <c r="K381"/>
  <c r="J381"/>
  <c r="I381"/>
  <c r="H381"/>
  <c r="V380"/>
  <c r="U380"/>
  <c r="T380"/>
  <c r="S380"/>
  <c r="R380"/>
  <c r="Q380"/>
  <c r="P380"/>
  <c r="O380"/>
  <c r="N380"/>
  <c r="M380"/>
  <c r="L380"/>
  <c r="K380"/>
  <c r="J380"/>
  <c r="I380"/>
  <c r="H380"/>
  <c r="V378"/>
  <c r="U378"/>
  <c r="T378"/>
  <c r="S378"/>
  <c r="R378"/>
  <c r="Q378"/>
  <c r="P378"/>
  <c r="O378"/>
  <c r="N378"/>
  <c r="M378"/>
  <c r="L378"/>
  <c r="K378"/>
  <c r="J378"/>
  <c r="I378"/>
  <c r="H378"/>
  <c r="V377"/>
  <c r="U377"/>
  <c r="T377"/>
  <c r="S377"/>
  <c r="R377"/>
  <c r="Q377"/>
  <c r="P377"/>
  <c r="O377"/>
  <c r="N377"/>
  <c r="M377"/>
  <c r="L377"/>
  <c r="K377"/>
  <c r="J377"/>
  <c r="I377"/>
  <c r="H377"/>
  <c r="V376"/>
  <c r="U376"/>
  <c r="T376"/>
  <c r="S376"/>
  <c r="R376"/>
  <c r="Q376"/>
  <c r="P376"/>
  <c r="O376"/>
  <c r="N376"/>
  <c r="M376"/>
  <c r="L376"/>
  <c r="K376"/>
  <c r="J376"/>
  <c r="I376"/>
  <c r="H376"/>
  <c r="V375"/>
  <c r="U375"/>
  <c r="T375"/>
  <c r="S375"/>
  <c r="R375"/>
  <c r="Q375"/>
  <c r="P375"/>
  <c r="O375"/>
  <c r="N375"/>
  <c r="M375"/>
  <c r="L375"/>
  <c r="K375"/>
  <c r="J375"/>
  <c r="I375"/>
  <c r="H375"/>
  <c r="V374"/>
  <c r="U374"/>
  <c r="T374"/>
  <c r="S374"/>
  <c r="R374"/>
  <c r="Q374"/>
  <c r="P374"/>
  <c r="O374"/>
  <c r="N374"/>
  <c r="M374"/>
  <c r="L374"/>
  <c r="K374"/>
  <c r="J374"/>
  <c r="I374"/>
  <c r="H374"/>
  <c r="V373"/>
  <c r="U373"/>
  <c r="T373"/>
  <c r="S373"/>
  <c r="R373"/>
  <c r="Q373"/>
  <c r="P373"/>
  <c r="O373"/>
  <c r="N373"/>
  <c r="M373"/>
  <c r="L373"/>
  <c r="K373"/>
  <c r="J373"/>
  <c r="I373"/>
  <c r="H373"/>
  <c r="V372"/>
  <c r="U372"/>
  <c r="T372"/>
  <c r="S372"/>
  <c r="R372"/>
  <c r="Q372"/>
  <c r="P372"/>
  <c r="O372"/>
  <c r="N372"/>
  <c r="M372"/>
  <c r="L372"/>
  <c r="K372"/>
  <c r="J372"/>
  <c r="I372"/>
  <c r="H372"/>
  <c r="V371"/>
  <c r="U371"/>
  <c r="T371"/>
  <c r="S371"/>
  <c r="R371"/>
  <c r="Q371"/>
  <c r="P371"/>
  <c r="O371"/>
  <c r="N371"/>
  <c r="M371"/>
  <c r="L371"/>
  <c r="K371"/>
  <c r="J371"/>
  <c r="I371"/>
  <c r="H371"/>
  <c r="V370"/>
  <c r="U370"/>
  <c r="T370"/>
  <c r="S370"/>
  <c r="R370"/>
  <c r="Q370"/>
  <c r="P370"/>
  <c r="O370"/>
  <c r="N370"/>
  <c r="M370"/>
  <c r="L370"/>
  <c r="K370"/>
  <c r="J370"/>
  <c r="I370"/>
  <c r="H370"/>
  <c r="V368"/>
  <c r="U368"/>
  <c r="T368"/>
  <c r="S368"/>
  <c r="R368"/>
  <c r="Q368"/>
  <c r="P368"/>
  <c r="O368"/>
  <c r="N368"/>
  <c r="M368"/>
  <c r="L368"/>
  <c r="K368"/>
  <c r="J368"/>
  <c r="I368"/>
  <c r="H368"/>
  <c r="V367"/>
  <c r="U367"/>
  <c r="T367"/>
  <c r="S367"/>
  <c r="R367"/>
  <c r="Q367"/>
  <c r="P367"/>
  <c r="O367"/>
  <c r="N367"/>
  <c r="M367"/>
  <c r="L367"/>
  <c r="K367"/>
  <c r="J367"/>
  <c r="I367"/>
  <c r="H367"/>
  <c r="V366"/>
  <c r="U366"/>
  <c r="T366"/>
  <c r="S366"/>
  <c r="R366"/>
  <c r="Q366"/>
  <c r="P366"/>
  <c r="O366"/>
  <c r="N366"/>
  <c r="M366"/>
  <c r="L366"/>
  <c r="K366"/>
  <c r="J366"/>
  <c r="I366"/>
  <c r="H366"/>
  <c r="V365"/>
  <c r="U365"/>
  <c r="T365"/>
  <c r="S365"/>
  <c r="R365"/>
  <c r="Q365"/>
  <c r="P365"/>
  <c r="O365"/>
  <c r="N365"/>
  <c r="M365"/>
  <c r="L365"/>
  <c r="K365"/>
  <c r="J365"/>
  <c r="I365"/>
  <c r="H365"/>
  <c r="V364"/>
  <c r="U364"/>
  <c r="T364"/>
  <c r="S364"/>
  <c r="R364"/>
  <c r="Q364"/>
  <c r="P364"/>
  <c r="O364"/>
  <c r="N364"/>
  <c r="M364"/>
  <c r="L364"/>
  <c r="K364"/>
  <c r="J364"/>
  <c r="I364"/>
  <c r="H364"/>
  <c r="V363"/>
  <c r="U363"/>
  <c r="U362" s="1"/>
  <c r="T363"/>
  <c r="S363"/>
  <c r="R363"/>
  <c r="Q363"/>
  <c r="Q362" s="1"/>
  <c r="P363"/>
  <c r="O363"/>
  <c r="N363"/>
  <c r="M363"/>
  <c r="L363"/>
  <c r="K363"/>
  <c r="J363"/>
  <c r="I363"/>
  <c r="H363"/>
  <c r="I362"/>
  <c r="V361"/>
  <c r="U361"/>
  <c r="T361"/>
  <c r="S361"/>
  <c r="R361"/>
  <c r="Q361"/>
  <c r="P361"/>
  <c r="O361"/>
  <c r="N361"/>
  <c r="M361"/>
  <c r="L361"/>
  <c r="K361"/>
  <c r="J361"/>
  <c r="I361"/>
  <c r="H361"/>
  <c r="V359"/>
  <c r="U359"/>
  <c r="T359"/>
  <c r="S359"/>
  <c r="R359"/>
  <c r="Q359"/>
  <c r="P359"/>
  <c r="O359"/>
  <c r="N359"/>
  <c r="M359"/>
  <c r="L359"/>
  <c r="K359"/>
  <c r="J359"/>
  <c r="I359"/>
  <c r="H359"/>
  <c r="V358"/>
  <c r="U358"/>
  <c r="T358"/>
  <c r="S358"/>
  <c r="R358"/>
  <c r="Q358"/>
  <c r="P358"/>
  <c r="O358"/>
  <c r="N358"/>
  <c r="M358"/>
  <c r="L358"/>
  <c r="K358"/>
  <c r="J358"/>
  <c r="I358"/>
  <c r="H358"/>
  <c r="G357"/>
  <c r="V356"/>
  <c r="U356"/>
  <c r="T356"/>
  <c r="S356"/>
  <c r="R356"/>
  <c r="Q356"/>
  <c r="P356"/>
  <c r="O356"/>
  <c r="N356"/>
  <c r="M356"/>
  <c r="L356"/>
  <c r="K356"/>
  <c r="J356"/>
  <c r="I356"/>
  <c r="H356"/>
  <c r="V355"/>
  <c r="U355"/>
  <c r="T355"/>
  <c r="S355"/>
  <c r="R355"/>
  <c r="Q355"/>
  <c r="P355"/>
  <c r="O355"/>
  <c r="N355"/>
  <c r="M355"/>
  <c r="L355"/>
  <c r="K355"/>
  <c r="J355"/>
  <c r="I355"/>
  <c r="H355"/>
  <c r="V354"/>
  <c r="U354"/>
  <c r="T354"/>
  <c r="S354"/>
  <c r="R354"/>
  <c r="Q354"/>
  <c r="P354"/>
  <c r="O354"/>
  <c r="N354"/>
  <c r="M354"/>
  <c r="L354"/>
  <c r="K354"/>
  <c r="J354"/>
  <c r="I354"/>
  <c r="H354"/>
  <c r="V353"/>
  <c r="U353"/>
  <c r="T353"/>
  <c r="S353"/>
  <c r="R353"/>
  <c r="Q353"/>
  <c r="P353"/>
  <c r="O353"/>
  <c r="N353"/>
  <c r="M353"/>
  <c r="L353"/>
  <c r="K353"/>
  <c r="J353"/>
  <c r="I353"/>
  <c r="H353"/>
  <c r="V352"/>
  <c r="U352"/>
  <c r="T352"/>
  <c r="S352"/>
  <c r="R352"/>
  <c r="Q352"/>
  <c r="P352"/>
  <c r="O352"/>
  <c r="N352"/>
  <c r="M352"/>
  <c r="L352"/>
  <c r="K352"/>
  <c r="J352"/>
  <c r="I352"/>
  <c r="H352"/>
  <c r="V351"/>
  <c r="U351"/>
  <c r="T351"/>
  <c r="S351"/>
  <c r="R351"/>
  <c r="Q351"/>
  <c r="P351"/>
  <c r="O351"/>
  <c r="N351"/>
  <c r="M351"/>
  <c r="L351"/>
  <c r="K351"/>
  <c r="J351"/>
  <c r="I351"/>
  <c r="H351"/>
  <c r="V350"/>
  <c r="U350"/>
  <c r="T350"/>
  <c r="S350"/>
  <c r="R350"/>
  <c r="Q350"/>
  <c r="P350"/>
  <c r="O350"/>
  <c r="N350"/>
  <c r="M350"/>
  <c r="L350"/>
  <c r="K350"/>
  <c r="J350"/>
  <c r="I350"/>
  <c r="H350"/>
  <c r="V349"/>
  <c r="U349"/>
  <c r="T349"/>
  <c r="S349"/>
  <c r="R349"/>
  <c r="Q349"/>
  <c r="P349"/>
  <c r="O349"/>
  <c r="N349"/>
  <c r="M349"/>
  <c r="L349"/>
  <c r="K349"/>
  <c r="J349"/>
  <c r="I349"/>
  <c r="H349"/>
  <c r="V348"/>
  <c r="U348"/>
  <c r="T348"/>
  <c r="S348"/>
  <c r="R348"/>
  <c r="Q348"/>
  <c r="P348"/>
  <c r="O348"/>
  <c r="N348"/>
  <c r="M348"/>
  <c r="L348"/>
  <c r="K348"/>
  <c r="J348"/>
  <c r="I348"/>
  <c r="H348"/>
  <c r="G347"/>
  <c r="V346"/>
  <c r="U346"/>
  <c r="T346"/>
  <c r="S346"/>
  <c r="R346"/>
  <c r="Q346"/>
  <c r="P346"/>
  <c r="O346"/>
  <c r="N346"/>
  <c r="M346"/>
  <c r="L346"/>
  <c r="K346"/>
  <c r="J346"/>
  <c r="I346"/>
  <c r="H346"/>
  <c r="V345"/>
  <c r="U345"/>
  <c r="T345"/>
  <c r="S345"/>
  <c r="R345"/>
  <c r="Q345"/>
  <c r="P345"/>
  <c r="O345"/>
  <c r="N345"/>
  <c r="M345"/>
  <c r="L345"/>
  <c r="K345"/>
  <c r="J345"/>
  <c r="I345"/>
  <c r="H345"/>
  <c r="V344"/>
  <c r="U344"/>
  <c r="T344"/>
  <c r="S344"/>
  <c r="R344"/>
  <c r="Q344"/>
  <c r="P344"/>
  <c r="O344"/>
  <c r="N344"/>
  <c r="M344"/>
  <c r="L344"/>
  <c r="K344"/>
  <c r="J344"/>
  <c r="I344"/>
  <c r="H344"/>
  <c r="V343"/>
  <c r="U343"/>
  <c r="T343"/>
  <c r="S343"/>
  <c r="R343"/>
  <c r="Q343"/>
  <c r="P343"/>
  <c r="O343"/>
  <c r="N343"/>
  <c r="M343"/>
  <c r="L343"/>
  <c r="K343"/>
  <c r="J343"/>
  <c r="I343"/>
  <c r="H343"/>
  <c r="V342"/>
  <c r="U342"/>
  <c r="T342"/>
  <c r="S342"/>
  <c r="R342"/>
  <c r="Q342"/>
  <c r="P342"/>
  <c r="O342"/>
  <c r="N342"/>
  <c r="M342"/>
  <c r="L342"/>
  <c r="K342"/>
  <c r="J342"/>
  <c r="I342"/>
  <c r="H342"/>
  <c r="V341"/>
  <c r="U341"/>
  <c r="T341"/>
  <c r="S341"/>
  <c r="R341"/>
  <c r="Q341"/>
  <c r="P341"/>
  <c r="O341"/>
  <c r="N341"/>
  <c r="M341"/>
  <c r="L341"/>
  <c r="K341"/>
  <c r="J341"/>
  <c r="I341"/>
  <c r="H341"/>
  <c r="V340"/>
  <c r="U340"/>
  <c r="T340"/>
  <c r="S340"/>
  <c r="R340"/>
  <c r="Q340"/>
  <c r="P340"/>
  <c r="O340"/>
  <c r="N340"/>
  <c r="M340"/>
  <c r="L340"/>
  <c r="K340"/>
  <c r="J340"/>
  <c r="I340"/>
  <c r="H340"/>
  <c r="V339"/>
  <c r="U339"/>
  <c r="T339"/>
  <c r="S339"/>
  <c r="R339"/>
  <c r="Q339"/>
  <c r="P339"/>
  <c r="O339"/>
  <c r="N339"/>
  <c r="M339"/>
  <c r="L339"/>
  <c r="K339"/>
  <c r="J339"/>
  <c r="I339"/>
  <c r="H339"/>
  <c r="V338"/>
  <c r="U338"/>
  <c r="T338"/>
  <c r="S338"/>
  <c r="R338"/>
  <c r="Q338"/>
  <c r="P338"/>
  <c r="O338"/>
  <c r="N338"/>
  <c r="M338"/>
  <c r="L338"/>
  <c r="K338"/>
  <c r="J338"/>
  <c r="I338"/>
  <c r="H338"/>
  <c r="V337"/>
  <c r="U337"/>
  <c r="T337"/>
  <c r="S337"/>
  <c r="R337"/>
  <c r="Q337"/>
  <c r="P337"/>
  <c r="O337"/>
  <c r="N337"/>
  <c r="M337"/>
  <c r="L337"/>
  <c r="K337"/>
  <c r="J337"/>
  <c r="I337"/>
  <c r="H337"/>
  <c r="V336"/>
  <c r="U336"/>
  <c r="T336"/>
  <c r="S336"/>
  <c r="R336"/>
  <c r="Q336"/>
  <c r="P336"/>
  <c r="O336"/>
  <c r="N336"/>
  <c r="M336"/>
  <c r="L336"/>
  <c r="K336"/>
  <c r="J336"/>
  <c r="I336"/>
  <c r="H336"/>
  <c r="V335"/>
  <c r="U335"/>
  <c r="T335"/>
  <c r="S335"/>
  <c r="R335"/>
  <c r="Q335"/>
  <c r="P335"/>
  <c r="O335"/>
  <c r="N335"/>
  <c r="M335"/>
  <c r="L335"/>
  <c r="K335"/>
  <c r="J335"/>
  <c r="I335"/>
  <c r="H335"/>
  <c r="V334"/>
  <c r="U334"/>
  <c r="T334"/>
  <c r="S334"/>
  <c r="R334"/>
  <c r="Q334"/>
  <c r="P334"/>
  <c r="O334"/>
  <c r="N334"/>
  <c r="M334"/>
  <c r="L334"/>
  <c r="K334"/>
  <c r="J334"/>
  <c r="I334"/>
  <c r="H334"/>
  <c r="V333"/>
  <c r="U333"/>
  <c r="T333"/>
  <c r="S333"/>
  <c r="R333"/>
  <c r="Q333"/>
  <c r="P333"/>
  <c r="O333"/>
  <c r="N333"/>
  <c r="M333"/>
  <c r="L333"/>
  <c r="K333"/>
  <c r="J333"/>
  <c r="I333"/>
  <c r="H333"/>
  <c r="V332"/>
  <c r="U332"/>
  <c r="T332"/>
  <c r="S332"/>
  <c r="R332"/>
  <c r="Q332"/>
  <c r="P332"/>
  <c r="O332"/>
  <c r="N332"/>
  <c r="M332"/>
  <c r="L332"/>
  <c r="K332"/>
  <c r="J332"/>
  <c r="I332"/>
  <c r="H332"/>
  <c r="V331"/>
  <c r="U331"/>
  <c r="T331"/>
  <c r="S331"/>
  <c r="R331"/>
  <c r="Q331"/>
  <c r="P331"/>
  <c r="O331"/>
  <c r="N331"/>
  <c r="M331"/>
  <c r="L331"/>
  <c r="K331"/>
  <c r="J331"/>
  <c r="I331"/>
  <c r="H331"/>
  <c r="V329"/>
  <c r="U329"/>
  <c r="T329"/>
  <c r="S329"/>
  <c r="R329"/>
  <c r="Q329"/>
  <c r="P329"/>
  <c r="O329"/>
  <c r="N329"/>
  <c r="M329"/>
  <c r="L329"/>
  <c r="K329"/>
  <c r="J329"/>
  <c r="I329"/>
  <c r="H329"/>
  <c r="V328"/>
  <c r="U328"/>
  <c r="T328"/>
  <c r="S328"/>
  <c r="R328"/>
  <c r="Q328"/>
  <c r="P328"/>
  <c r="O328"/>
  <c r="N328"/>
  <c r="M328"/>
  <c r="L328"/>
  <c r="K328"/>
  <c r="J328"/>
  <c r="I328"/>
  <c r="H328"/>
  <c r="V326"/>
  <c r="U326"/>
  <c r="T326"/>
  <c r="S326"/>
  <c r="R326"/>
  <c r="Q326"/>
  <c r="P326"/>
  <c r="O326"/>
  <c r="N326"/>
  <c r="M326"/>
  <c r="L326"/>
  <c r="K326"/>
  <c r="J326"/>
  <c r="I326"/>
  <c r="H326"/>
  <c r="V325"/>
  <c r="U325"/>
  <c r="T325"/>
  <c r="S325"/>
  <c r="R325"/>
  <c r="Q325"/>
  <c r="P325"/>
  <c r="O325"/>
  <c r="N325"/>
  <c r="M325"/>
  <c r="L325"/>
  <c r="K325"/>
  <c r="J325"/>
  <c r="I325"/>
  <c r="H325"/>
  <c r="V324"/>
  <c r="U324"/>
  <c r="S324"/>
  <c r="R324"/>
  <c r="Q324"/>
  <c r="P324"/>
  <c r="O324"/>
  <c r="N324"/>
  <c r="M324"/>
  <c r="L324"/>
  <c r="K324"/>
  <c r="J324"/>
  <c r="I324"/>
  <c r="H324"/>
  <c r="V323"/>
  <c r="U323"/>
  <c r="T323"/>
  <c r="S323"/>
  <c r="R323"/>
  <c r="Q323"/>
  <c r="P323"/>
  <c r="O323"/>
  <c r="N323"/>
  <c r="M323"/>
  <c r="L323"/>
  <c r="K323"/>
  <c r="J323"/>
  <c r="I323"/>
  <c r="H323"/>
  <c r="V322"/>
  <c r="U322"/>
  <c r="T322"/>
  <c r="S322"/>
  <c r="R322"/>
  <c r="Q322"/>
  <c r="P322"/>
  <c r="O322"/>
  <c r="N322"/>
  <c r="M322"/>
  <c r="L322"/>
  <c r="K322"/>
  <c r="J322"/>
  <c r="I322"/>
  <c r="H322"/>
  <c r="V321"/>
  <c r="U321"/>
  <c r="T321"/>
  <c r="S321"/>
  <c r="R321"/>
  <c r="Q321"/>
  <c r="P321"/>
  <c r="O321"/>
  <c r="N321"/>
  <c r="M321"/>
  <c r="L321"/>
  <c r="K321"/>
  <c r="J321"/>
  <c r="I321"/>
  <c r="H321"/>
  <c r="V320"/>
  <c r="U320"/>
  <c r="T320"/>
  <c r="S320"/>
  <c r="R320"/>
  <c r="Q320"/>
  <c r="P320"/>
  <c r="O320"/>
  <c r="N320"/>
  <c r="M320"/>
  <c r="L320"/>
  <c r="K320"/>
  <c r="J320"/>
  <c r="I320"/>
  <c r="H320"/>
  <c r="V319"/>
  <c r="U319"/>
  <c r="T319"/>
  <c r="S319"/>
  <c r="R319"/>
  <c r="Q319"/>
  <c r="P319"/>
  <c r="O319"/>
  <c r="N319"/>
  <c r="M319"/>
  <c r="L319"/>
  <c r="K319"/>
  <c r="J319"/>
  <c r="I319"/>
  <c r="H319"/>
  <c r="V318"/>
  <c r="U318"/>
  <c r="T318"/>
  <c r="S318"/>
  <c r="R318"/>
  <c r="Q318"/>
  <c r="P318"/>
  <c r="O318"/>
  <c r="N318"/>
  <c r="M318"/>
  <c r="L318"/>
  <c r="K318"/>
  <c r="J318"/>
  <c r="I318"/>
  <c r="H318"/>
  <c r="V317"/>
  <c r="U317"/>
  <c r="T317"/>
  <c r="S317"/>
  <c r="R317"/>
  <c r="Q317"/>
  <c r="P317"/>
  <c r="O317"/>
  <c r="N317"/>
  <c r="M317"/>
  <c r="L317"/>
  <c r="K317"/>
  <c r="J317"/>
  <c r="I317"/>
  <c r="H317"/>
  <c r="V316"/>
  <c r="U316"/>
  <c r="T316"/>
  <c r="S316"/>
  <c r="R316"/>
  <c r="Q316"/>
  <c r="P316"/>
  <c r="O316"/>
  <c r="N316"/>
  <c r="M316"/>
  <c r="L316"/>
  <c r="K316"/>
  <c r="J316"/>
  <c r="I316"/>
  <c r="H316"/>
  <c r="V315"/>
  <c r="U315"/>
  <c r="T315"/>
  <c r="S315"/>
  <c r="R315"/>
  <c r="Q315"/>
  <c r="P315"/>
  <c r="O315"/>
  <c r="N315"/>
  <c r="M315"/>
  <c r="L315"/>
  <c r="K315"/>
  <c r="J315"/>
  <c r="I315"/>
  <c r="H315"/>
  <c r="V314"/>
  <c r="U314"/>
  <c r="T314"/>
  <c r="S314"/>
  <c r="R314"/>
  <c r="Q314"/>
  <c r="P314"/>
  <c r="O314"/>
  <c r="N314"/>
  <c r="M314"/>
  <c r="L314"/>
  <c r="K314"/>
  <c r="J314"/>
  <c r="I314"/>
  <c r="H314"/>
  <c r="V313"/>
  <c r="U313"/>
  <c r="T313"/>
  <c r="S313"/>
  <c r="R313"/>
  <c r="Q313"/>
  <c r="P313"/>
  <c r="O313"/>
  <c r="N313"/>
  <c r="M313"/>
  <c r="L313"/>
  <c r="K313"/>
  <c r="J313"/>
  <c r="I313"/>
  <c r="H313"/>
  <c r="V312"/>
  <c r="U312"/>
  <c r="T312"/>
  <c r="S312"/>
  <c r="R312"/>
  <c r="Q312"/>
  <c r="P312"/>
  <c r="O312"/>
  <c r="N312"/>
  <c r="M312"/>
  <c r="L312"/>
  <c r="K312"/>
  <c r="J312"/>
  <c r="I312"/>
  <c r="H312"/>
  <c r="V311"/>
  <c r="U311"/>
  <c r="T311"/>
  <c r="S311"/>
  <c r="R311"/>
  <c r="Q311"/>
  <c r="P311"/>
  <c r="O311"/>
  <c r="N311"/>
  <c r="M311"/>
  <c r="L311"/>
  <c r="K311"/>
  <c r="J311"/>
  <c r="I311"/>
  <c r="H311"/>
  <c r="V310"/>
  <c r="U310"/>
  <c r="T310"/>
  <c r="S310"/>
  <c r="R310"/>
  <c r="Q310"/>
  <c r="P310"/>
  <c r="O310"/>
  <c r="N310"/>
  <c r="M310"/>
  <c r="L310"/>
  <c r="K310"/>
  <c r="J310"/>
  <c r="I310"/>
  <c r="H310"/>
  <c r="V309"/>
  <c r="U309"/>
  <c r="T309"/>
  <c r="S309"/>
  <c r="R309"/>
  <c r="Q309"/>
  <c r="P309"/>
  <c r="O309"/>
  <c r="N309"/>
  <c r="M309"/>
  <c r="L309"/>
  <c r="K309"/>
  <c r="J309"/>
  <c r="I309"/>
  <c r="H309"/>
  <c r="V308"/>
  <c r="U308"/>
  <c r="T308"/>
  <c r="S308"/>
  <c r="R308"/>
  <c r="Q308"/>
  <c r="P308"/>
  <c r="O308"/>
  <c r="N308"/>
  <c r="M308"/>
  <c r="L308"/>
  <c r="K308"/>
  <c r="J308"/>
  <c r="I308"/>
  <c r="V307"/>
  <c r="U307"/>
  <c r="T307"/>
  <c r="S307"/>
  <c r="R307"/>
  <c r="Q307"/>
  <c r="P307"/>
  <c r="O307"/>
  <c r="N307"/>
  <c r="M307"/>
  <c r="L307"/>
  <c r="K307"/>
  <c r="J307"/>
  <c r="I307"/>
  <c r="H307"/>
  <c r="V305"/>
  <c r="U305"/>
  <c r="T305"/>
  <c r="S305"/>
  <c r="R305"/>
  <c r="Q305"/>
  <c r="P305"/>
  <c r="O305"/>
  <c r="N305"/>
  <c r="M305"/>
  <c r="L305"/>
  <c r="K305"/>
  <c r="J305"/>
  <c r="I305"/>
  <c r="H305"/>
  <c r="V304"/>
  <c r="U304"/>
  <c r="T304"/>
  <c r="S304"/>
  <c r="R304"/>
  <c r="Q304"/>
  <c r="P304"/>
  <c r="O304"/>
  <c r="N304"/>
  <c r="M304"/>
  <c r="L304"/>
  <c r="K304"/>
  <c r="J304"/>
  <c r="I304"/>
  <c r="H304"/>
  <c r="V303"/>
  <c r="U303"/>
  <c r="T303"/>
  <c r="S303"/>
  <c r="R303"/>
  <c r="Q303"/>
  <c r="P303"/>
  <c r="O303"/>
  <c r="N303"/>
  <c r="M303"/>
  <c r="L303"/>
  <c r="K303"/>
  <c r="J303"/>
  <c r="I303"/>
  <c r="H303"/>
  <c r="V302"/>
  <c r="U302"/>
  <c r="T302"/>
  <c r="S302"/>
  <c r="R302"/>
  <c r="Q302"/>
  <c r="P302"/>
  <c r="O302"/>
  <c r="N302"/>
  <c r="M302"/>
  <c r="L302"/>
  <c r="K302"/>
  <c r="J302"/>
  <c r="I302"/>
  <c r="H302"/>
  <c r="V301"/>
  <c r="U301"/>
  <c r="T301"/>
  <c r="S301"/>
  <c r="R301"/>
  <c r="Q301"/>
  <c r="P301"/>
  <c r="O301"/>
  <c r="N301"/>
  <c r="M301"/>
  <c r="L301"/>
  <c r="K301"/>
  <c r="J301"/>
  <c r="I301"/>
  <c r="H301"/>
  <c r="V300"/>
  <c r="U300"/>
  <c r="T300"/>
  <c r="S300"/>
  <c r="R300"/>
  <c r="Q300"/>
  <c r="P300"/>
  <c r="O300"/>
  <c r="N300"/>
  <c r="M300"/>
  <c r="L300"/>
  <c r="K300"/>
  <c r="J300"/>
  <c r="I300"/>
  <c r="H300"/>
  <c r="V299"/>
  <c r="U299"/>
  <c r="T299"/>
  <c r="S299"/>
  <c r="R299"/>
  <c r="Q299"/>
  <c r="P299"/>
  <c r="O299"/>
  <c r="N299"/>
  <c r="M299"/>
  <c r="L299"/>
  <c r="K299"/>
  <c r="J299"/>
  <c r="I299"/>
  <c r="H299"/>
  <c r="V298"/>
  <c r="U298"/>
  <c r="T298"/>
  <c r="S298"/>
  <c r="R298"/>
  <c r="Q298"/>
  <c r="P298"/>
  <c r="O298"/>
  <c r="N298"/>
  <c r="M298"/>
  <c r="L298"/>
  <c r="K298"/>
  <c r="J298"/>
  <c r="I298"/>
  <c r="H298"/>
  <c r="V297"/>
  <c r="U297"/>
  <c r="T297"/>
  <c r="S297"/>
  <c r="R297"/>
  <c r="Q297"/>
  <c r="P297"/>
  <c r="O297"/>
  <c r="N297"/>
  <c r="M297"/>
  <c r="L297"/>
  <c r="K297"/>
  <c r="J297"/>
  <c r="I297"/>
  <c r="H297"/>
  <c r="V295"/>
  <c r="U295"/>
  <c r="T295"/>
  <c r="S295"/>
  <c r="R295"/>
  <c r="Q295"/>
  <c r="P295"/>
  <c r="O295"/>
  <c r="N295"/>
  <c r="M295"/>
  <c r="L295"/>
  <c r="K295"/>
  <c r="J295"/>
  <c r="I295"/>
  <c r="H295"/>
  <c r="V294"/>
  <c r="U294"/>
  <c r="T294"/>
  <c r="S294"/>
  <c r="R294"/>
  <c r="Q294"/>
  <c r="P294"/>
  <c r="O294"/>
  <c r="N294"/>
  <c r="M294"/>
  <c r="L294"/>
  <c r="K294"/>
  <c r="J294"/>
  <c r="I294"/>
  <c r="H294"/>
  <c r="V292"/>
  <c r="U292"/>
  <c r="T292"/>
  <c r="S292"/>
  <c r="R292"/>
  <c r="Q292"/>
  <c r="P292"/>
  <c r="O292"/>
  <c r="N292"/>
  <c r="M292"/>
  <c r="L292"/>
  <c r="K292"/>
  <c r="J292"/>
  <c r="I292"/>
  <c r="H292"/>
  <c r="G286"/>
  <c r="G285"/>
  <c r="B336" s="1"/>
  <c r="G284"/>
  <c r="G283"/>
  <c r="B608" s="1"/>
  <c r="G282"/>
  <c r="B605" s="1"/>
  <c r="G281"/>
  <c r="B604" s="1"/>
  <c r="G280"/>
  <c r="G279"/>
  <c r="B603" s="1"/>
  <c r="G278"/>
  <c r="B602" s="1"/>
  <c r="G277"/>
  <c r="G275"/>
  <c r="B599" s="1"/>
  <c r="G274"/>
  <c r="G273"/>
  <c r="B596" s="1"/>
  <c r="B595" s="1"/>
  <c r="B594" s="1"/>
  <c r="G272"/>
  <c r="G271"/>
  <c r="B593" s="1"/>
  <c r="G269"/>
  <c r="B590" s="1"/>
  <c r="B589" s="1"/>
  <c r="G268"/>
  <c r="G267"/>
  <c r="G266"/>
  <c r="G265"/>
  <c r="G264"/>
  <c r="G263"/>
  <c r="G262"/>
  <c r="V582"/>
  <c r="U582"/>
  <c r="T582"/>
  <c r="S582"/>
  <c r="R582"/>
  <c r="Q582"/>
  <c r="P582"/>
  <c r="O582"/>
  <c r="N582"/>
  <c r="M582"/>
  <c r="L582"/>
  <c r="K582"/>
  <c r="J582"/>
  <c r="I582"/>
  <c r="H582"/>
  <c r="G260"/>
  <c r="V581"/>
  <c r="U581"/>
  <c r="T581"/>
  <c r="S581"/>
  <c r="R581"/>
  <c r="Q581"/>
  <c r="P581"/>
  <c r="O581"/>
  <c r="N581"/>
  <c r="M581"/>
  <c r="L581"/>
  <c r="K581"/>
  <c r="J581"/>
  <c r="I581"/>
  <c r="H581"/>
  <c r="G259"/>
  <c r="B581" s="1"/>
  <c r="G257"/>
  <c r="B580" s="1"/>
  <c r="G256"/>
  <c r="B588" s="1"/>
  <c r="B587" s="1"/>
  <c r="G255"/>
  <c r="B586" s="1"/>
  <c r="B585" s="1"/>
  <c r="G254"/>
  <c r="G253"/>
  <c r="G252"/>
  <c r="G251"/>
  <c r="G250"/>
  <c r="G249"/>
  <c r="G248"/>
  <c r="V579"/>
  <c r="U579"/>
  <c r="T579"/>
  <c r="S579"/>
  <c r="R579"/>
  <c r="Q579"/>
  <c r="P579"/>
  <c r="O579"/>
  <c r="N579"/>
  <c r="M579"/>
  <c r="L579"/>
  <c r="K579"/>
  <c r="J579"/>
  <c r="I579"/>
  <c r="H579"/>
  <c r="G246"/>
  <c r="G245"/>
  <c r="G244"/>
  <c r="G243"/>
  <c r="G242"/>
  <c r="G241"/>
  <c r="G240"/>
  <c r="G239"/>
  <c r="G238"/>
  <c r="V577"/>
  <c r="U577"/>
  <c r="T577"/>
  <c r="S577"/>
  <c r="R577"/>
  <c r="Q577"/>
  <c r="P577"/>
  <c r="O577"/>
  <c r="N577"/>
  <c r="M577"/>
  <c r="L577"/>
  <c r="K577"/>
  <c r="J577"/>
  <c r="I577"/>
  <c r="H577"/>
  <c r="G237"/>
  <c r="B577" s="1"/>
  <c r="G236"/>
  <c r="B576" s="1"/>
  <c r="G235"/>
  <c r="B575" s="1"/>
  <c r="G234"/>
  <c r="B571" s="1"/>
  <c r="B570" s="1"/>
  <c r="G230"/>
  <c r="B568" s="1"/>
  <c r="G229"/>
  <c r="B567" s="1"/>
  <c r="G228"/>
  <c r="B566" s="1"/>
  <c r="G227"/>
  <c r="B565" s="1"/>
  <c r="G226"/>
  <c r="B564" s="1"/>
  <c r="G225"/>
  <c r="G224"/>
  <c r="G223"/>
  <c r="B427" s="1"/>
  <c r="G222"/>
  <c r="G221"/>
  <c r="G220"/>
  <c r="G219"/>
  <c r="G218"/>
  <c r="G217"/>
  <c r="G216"/>
  <c r="G215"/>
  <c r="G214"/>
  <c r="G213"/>
  <c r="G212"/>
  <c r="G210"/>
  <c r="G209"/>
  <c r="G208"/>
  <c r="G207"/>
  <c r="G206"/>
  <c r="G205"/>
  <c r="G204"/>
  <c r="G203"/>
  <c r="G202"/>
  <c r="G200"/>
  <c r="G199"/>
  <c r="G198"/>
  <c r="G197"/>
  <c r="G196"/>
  <c r="G195"/>
  <c r="G194"/>
  <c r="G193"/>
  <c r="G192"/>
  <c r="G191"/>
  <c r="G190"/>
  <c r="G189"/>
  <c r="V561"/>
  <c r="T561"/>
  <c r="R561"/>
  <c r="P561"/>
  <c r="N561"/>
  <c r="L561"/>
  <c r="J561"/>
  <c r="H561"/>
  <c r="G187"/>
  <c r="V560"/>
  <c r="U560"/>
  <c r="T560"/>
  <c r="S560"/>
  <c r="R560"/>
  <c r="Q560"/>
  <c r="P560"/>
  <c r="O560"/>
  <c r="N560"/>
  <c r="M560"/>
  <c r="L560"/>
  <c r="K560"/>
  <c r="J560"/>
  <c r="I560"/>
  <c r="H560"/>
  <c r="G186"/>
  <c r="G185"/>
  <c r="G184"/>
  <c r="G183"/>
  <c r="B557" s="1"/>
  <c r="G179"/>
  <c r="G178"/>
  <c r="B552" s="1"/>
  <c r="G177"/>
  <c r="G176"/>
  <c r="G175"/>
  <c r="B553" s="1"/>
  <c r="G174"/>
  <c r="B549" s="1"/>
  <c r="G173"/>
  <c r="G172"/>
  <c r="V548"/>
  <c r="U548"/>
  <c r="T548"/>
  <c r="S548"/>
  <c r="R548"/>
  <c r="Q548"/>
  <c r="P548"/>
  <c r="O548"/>
  <c r="N548"/>
  <c r="M548"/>
  <c r="L548"/>
  <c r="K548"/>
  <c r="J548"/>
  <c r="I548"/>
  <c r="H548"/>
  <c r="G170"/>
  <c r="G169"/>
  <c r="G168"/>
  <c r="V547"/>
  <c r="U547"/>
  <c r="T547"/>
  <c r="S547"/>
  <c r="S545" s="1"/>
  <c r="S544" s="1"/>
  <c r="R547"/>
  <c r="Q547"/>
  <c r="P547"/>
  <c r="O547"/>
  <c r="O545" s="1"/>
  <c r="O544" s="1"/>
  <c r="N547"/>
  <c r="M547"/>
  <c r="L547"/>
  <c r="K547"/>
  <c r="K545" s="1"/>
  <c r="J547"/>
  <c r="I547"/>
  <c r="H547"/>
  <c r="G167"/>
  <c r="G166"/>
  <c r="B546" s="1"/>
  <c r="G164"/>
  <c r="G163"/>
  <c r="G162"/>
  <c r="G161"/>
  <c r="G160"/>
  <c r="B537" s="1"/>
  <c r="B536" s="1"/>
  <c r="G159"/>
  <c r="G158"/>
  <c r="G157"/>
  <c r="G154"/>
  <c r="G153"/>
  <c r="B534" s="1"/>
  <c r="G152"/>
  <c r="G151"/>
  <c r="G150"/>
  <c r="G149"/>
  <c r="B424" s="1"/>
  <c r="G148"/>
  <c r="G147"/>
  <c r="G146"/>
  <c r="G145"/>
  <c r="G144"/>
  <c r="G143"/>
  <c r="G142"/>
  <c r="G141"/>
  <c r="B428" s="1"/>
  <c r="C428" s="1"/>
  <c r="G140"/>
  <c r="G139"/>
  <c r="G138"/>
  <c r="G136"/>
  <c r="G135"/>
  <c r="G134"/>
  <c r="G133"/>
  <c r="G132"/>
  <c r="V526"/>
  <c r="U526"/>
  <c r="T526"/>
  <c r="S526"/>
  <c r="R526"/>
  <c r="Q526"/>
  <c r="P526"/>
  <c r="O526"/>
  <c r="N526"/>
  <c r="M526"/>
  <c r="L526"/>
  <c r="K526"/>
  <c r="J526"/>
  <c r="I526"/>
  <c r="H526"/>
  <c r="G130"/>
  <c r="V525"/>
  <c r="U525"/>
  <c r="T525"/>
  <c r="S525"/>
  <c r="R525"/>
  <c r="Q525"/>
  <c r="P525"/>
  <c r="O525"/>
  <c r="N525"/>
  <c r="M525"/>
  <c r="L525"/>
  <c r="K525"/>
  <c r="J525"/>
  <c r="I525"/>
  <c r="H525"/>
  <c r="G129"/>
  <c r="B525" s="1"/>
  <c r="G127"/>
  <c r="V524"/>
  <c r="U524"/>
  <c r="T524"/>
  <c r="S524"/>
  <c r="R524"/>
  <c r="Q524"/>
  <c r="P524"/>
  <c r="O524"/>
  <c r="N524"/>
  <c r="M524"/>
  <c r="L524"/>
  <c r="K524"/>
  <c r="J524"/>
  <c r="I524"/>
  <c r="H524"/>
  <c r="G125"/>
  <c r="B523" s="1"/>
  <c r="G124"/>
  <c r="G123"/>
  <c r="V522"/>
  <c r="U522"/>
  <c r="T522"/>
  <c r="S522"/>
  <c r="R522"/>
  <c r="Q522"/>
  <c r="P522"/>
  <c r="O522"/>
  <c r="N522"/>
  <c r="M522"/>
  <c r="L522"/>
  <c r="K522"/>
  <c r="J522"/>
  <c r="I522"/>
  <c r="H522"/>
  <c r="G122"/>
  <c r="B522" s="1"/>
  <c r="G121"/>
  <c r="B521" s="1"/>
  <c r="G118"/>
  <c r="B518" s="1"/>
  <c r="G117"/>
  <c r="G116"/>
  <c r="G115"/>
  <c r="B514" s="1"/>
  <c r="G114"/>
  <c r="G113"/>
  <c r="B513" s="1"/>
  <c r="G112"/>
  <c r="G111"/>
  <c r="G109"/>
  <c r="G108"/>
  <c r="G107"/>
  <c r="V510"/>
  <c r="U510"/>
  <c r="T510"/>
  <c r="S510"/>
  <c r="R510"/>
  <c r="Q510"/>
  <c r="P510"/>
  <c r="O510"/>
  <c r="N510"/>
  <c r="M510"/>
  <c r="L510"/>
  <c r="K510"/>
  <c r="J510"/>
  <c r="I510"/>
  <c r="H510"/>
  <c r="G106"/>
  <c r="B510" s="1"/>
  <c r="G105"/>
  <c r="G104"/>
  <c r="B509" s="1"/>
  <c r="G102"/>
  <c r="B508" s="1"/>
  <c r="G101"/>
  <c r="B507" s="1"/>
  <c r="G100"/>
  <c r="B506" s="1"/>
  <c r="G99"/>
  <c r="B505" s="1"/>
  <c r="G98"/>
  <c r="G97"/>
  <c r="V504"/>
  <c r="U504"/>
  <c r="T504"/>
  <c r="S504"/>
  <c r="R504"/>
  <c r="Q504"/>
  <c r="P504"/>
  <c r="O504"/>
  <c r="N504"/>
  <c r="M504"/>
  <c r="L504"/>
  <c r="K504"/>
  <c r="J504"/>
  <c r="I504"/>
  <c r="H504"/>
  <c r="G95"/>
  <c r="B503" s="1"/>
  <c r="G94"/>
  <c r="B501" s="1"/>
  <c r="B500" s="1"/>
  <c r="B499"/>
  <c r="B498" s="1"/>
  <c r="G91"/>
  <c r="G90"/>
  <c r="B497" s="1"/>
  <c r="B496" s="1"/>
  <c r="G89"/>
  <c r="G85"/>
  <c r="B492" s="1"/>
  <c r="G84"/>
  <c r="B491" s="1"/>
  <c r="G83"/>
  <c r="B494" s="1"/>
  <c r="B493" s="1"/>
  <c r="G82"/>
  <c r="B490" s="1"/>
  <c r="G81"/>
  <c r="G79"/>
  <c r="B487" s="1"/>
  <c r="G78"/>
  <c r="B484" s="1"/>
  <c r="G77"/>
  <c r="G76"/>
  <c r="G75"/>
  <c r="G74"/>
  <c r="G73"/>
  <c r="G72"/>
  <c r="G71"/>
  <c r="G70"/>
  <c r="V474"/>
  <c r="U474"/>
  <c r="T474"/>
  <c r="S474"/>
  <c r="R474"/>
  <c r="Q474"/>
  <c r="P474"/>
  <c r="O474"/>
  <c r="N474"/>
  <c r="M474"/>
  <c r="L474"/>
  <c r="K474"/>
  <c r="J474"/>
  <c r="I474"/>
  <c r="H474"/>
  <c r="G69"/>
  <c r="B474" s="1"/>
  <c r="G68"/>
  <c r="B473" s="1"/>
  <c r="G66"/>
  <c r="B472" s="1"/>
  <c r="G65"/>
  <c r="G64"/>
  <c r="G63"/>
  <c r="B480" s="1"/>
  <c r="G62"/>
  <c r="G61"/>
  <c r="G60"/>
  <c r="B476" s="1"/>
  <c r="G59"/>
  <c r="G58"/>
  <c r="G57"/>
  <c r="G56"/>
  <c r="G55"/>
  <c r="G54"/>
  <c r="G53"/>
  <c r="G52"/>
  <c r="G51"/>
  <c r="G50"/>
  <c r="G49"/>
  <c r="G48"/>
  <c r="V471"/>
  <c r="U471"/>
  <c r="T471"/>
  <c r="S471"/>
  <c r="R471"/>
  <c r="Q471"/>
  <c r="P471"/>
  <c r="O471"/>
  <c r="N471"/>
  <c r="M471"/>
  <c r="L471"/>
  <c r="K471"/>
  <c r="J471"/>
  <c r="I471"/>
  <c r="H471"/>
  <c r="G46"/>
  <c r="B464" s="1"/>
  <c r="B299" s="1"/>
  <c r="G45"/>
  <c r="G44"/>
  <c r="G43"/>
  <c r="G42"/>
  <c r="G41"/>
  <c r="V470"/>
  <c r="U470"/>
  <c r="T470"/>
  <c r="S470"/>
  <c r="R470"/>
  <c r="Q470"/>
  <c r="P470"/>
  <c r="O470"/>
  <c r="N470"/>
  <c r="M470"/>
  <c r="K470"/>
  <c r="J470"/>
  <c r="I470"/>
  <c r="H470"/>
  <c r="G39"/>
  <c r="B469" s="1"/>
  <c r="G38"/>
  <c r="G37"/>
  <c r="G36"/>
  <c r="G35"/>
  <c r="G34"/>
  <c r="G33"/>
  <c r="V468"/>
  <c r="U468"/>
  <c r="T468"/>
  <c r="S468"/>
  <c r="R468"/>
  <c r="Q468"/>
  <c r="P468"/>
  <c r="O468"/>
  <c r="N468"/>
  <c r="M468"/>
  <c r="K468"/>
  <c r="J468"/>
  <c r="I468"/>
  <c r="H468"/>
  <c r="G32"/>
  <c r="B468" s="1"/>
  <c r="G31"/>
  <c r="B467" s="1"/>
  <c r="G30"/>
  <c r="B466" s="1"/>
  <c r="G29"/>
  <c r="B463" s="1"/>
  <c r="G27"/>
  <c r="G26"/>
  <c r="U459"/>
  <c r="U458" s="1"/>
  <c r="S459"/>
  <c r="S458" s="1"/>
  <c r="Q459"/>
  <c r="Q458" s="1"/>
  <c r="O459"/>
  <c r="O458" s="1"/>
  <c r="M459"/>
  <c r="M458" s="1"/>
  <c r="K459"/>
  <c r="K458" s="1"/>
  <c r="I459"/>
  <c r="I458" s="1"/>
  <c r="G25"/>
  <c r="G24"/>
  <c r="G23"/>
  <c r="G22"/>
  <c r="U457"/>
  <c r="U456" s="1"/>
  <c r="S457"/>
  <c r="S456" s="1"/>
  <c r="Q457"/>
  <c r="Q456" s="1"/>
  <c r="O457"/>
  <c r="O456" s="1"/>
  <c r="N457"/>
  <c r="N456" s="1"/>
  <c r="M457"/>
  <c r="M456" s="1"/>
  <c r="L457"/>
  <c r="L456" s="1"/>
  <c r="K457"/>
  <c r="K456" s="1"/>
  <c r="J457"/>
  <c r="J456" s="1"/>
  <c r="I457"/>
  <c r="I456" s="1"/>
  <c r="H457"/>
  <c r="G21"/>
  <c r="G17"/>
  <c r="G16"/>
  <c r="G15"/>
  <c r="G14"/>
  <c r="G11"/>
  <c r="B452" s="1"/>
  <c r="B451" s="1"/>
  <c r="G10"/>
  <c r="B454" s="1"/>
  <c r="G9"/>
  <c r="B450" s="1"/>
  <c r="B449" s="1"/>
  <c r="G8"/>
  <c r="G7"/>
  <c r="H337" i="1"/>
  <c r="O574" i="2" l="1"/>
  <c r="U369"/>
  <c r="Q420"/>
  <c r="J551"/>
  <c r="R551"/>
  <c r="V551"/>
  <c r="K551"/>
  <c r="R563"/>
  <c r="R562" s="1"/>
  <c r="Q591"/>
  <c r="I615"/>
  <c r="K574"/>
  <c r="S574"/>
  <c r="S569" s="1"/>
  <c r="R296"/>
  <c r="B310"/>
  <c r="B515"/>
  <c r="I545"/>
  <c r="M545"/>
  <c r="Q545"/>
  <c r="O362"/>
  <c r="S362"/>
  <c r="S431"/>
  <c r="K563"/>
  <c r="K562" s="1"/>
  <c r="O563"/>
  <c r="O562" s="1"/>
  <c r="S563"/>
  <c r="S562" s="1"/>
  <c r="U591"/>
  <c r="J601"/>
  <c r="J600" s="1"/>
  <c r="V601"/>
  <c r="V600" s="1"/>
  <c r="K601"/>
  <c r="K600" s="1"/>
  <c r="O601"/>
  <c r="O600" s="1"/>
  <c r="L87"/>
  <c r="L86" s="1"/>
  <c r="N87"/>
  <c r="N86" s="1"/>
  <c r="I87"/>
  <c r="I86" s="1"/>
  <c r="I4" s="1"/>
  <c r="L119"/>
  <c r="L110" s="1"/>
  <c r="L4" s="1"/>
  <c r="N624"/>
  <c r="Q615"/>
  <c r="R231"/>
  <c r="R232"/>
  <c r="P296"/>
  <c r="M362"/>
  <c r="K369"/>
  <c r="Q611"/>
  <c r="T623"/>
  <c r="R156"/>
  <c r="Q156"/>
  <c r="Q4" s="1"/>
  <c r="S87"/>
  <c r="S86" s="1"/>
  <c r="S4" s="1"/>
  <c r="S462"/>
  <c r="S614" s="1"/>
  <c r="Q623"/>
  <c r="P369"/>
  <c r="O489"/>
  <c r="O488" s="1"/>
  <c r="K615"/>
  <c r="O615"/>
  <c r="S615"/>
  <c r="U615"/>
  <c r="V156"/>
  <c r="I330"/>
  <c r="P306"/>
  <c r="N4"/>
  <c r="I512"/>
  <c r="I511" s="1"/>
  <c r="K512"/>
  <c r="K511" s="1"/>
  <c r="M512"/>
  <c r="M511" s="1"/>
  <c r="O512"/>
  <c r="O511" s="1"/>
  <c r="Q512"/>
  <c r="Q511" s="1"/>
  <c r="S512"/>
  <c r="S511" s="1"/>
  <c r="U512"/>
  <c r="U511" s="1"/>
  <c r="G514"/>
  <c r="H87"/>
  <c r="H86" s="1"/>
  <c r="H4" s="1"/>
  <c r="L306"/>
  <c r="N392"/>
  <c r="J420"/>
  <c r="P420"/>
  <c r="R420"/>
  <c r="T420"/>
  <c r="V420"/>
  <c r="N420"/>
  <c r="P531"/>
  <c r="P530" s="1"/>
  <c r="R531"/>
  <c r="R530" s="1"/>
  <c r="T531"/>
  <c r="T530" s="1"/>
  <c r="V531"/>
  <c r="V530" s="1"/>
  <c r="Q330"/>
  <c r="J87"/>
  <c r="J86" s="1"/>
  <c r="J4" s="1"/>
  <c r="I531"/>
  <c r="I530" s="1"/>
  <c r="M531"/>
  <c r="M530" s="1"/>
  <c r="O531"/>
  <c r="O530" s="1"/>
  <c r="O462"/>
  <c r="O614" s="1"/>
  <c r="V431"/>
  <c r="M87"/>
  <c r="M86" s="1"/>
  <c r="M4" s="1"/>
  <c r="J431"/>
  <c r="K591"/>
  <c r="U87"/>
  <c r="U86" s="1"/>
  <c r="U4" s="1"/>
  <c r="T4"/>
  <c r="I448"/>
  <c r="K448"/>
  <c r="T448"/>
  <c r="M591"/>
  <c r="R4"/>
  <c r="V87"/>
  <c r="V86" s="1"/>
  <c r="K87"/>
  <c r="K86" s="1"/>
  <c r="K4" s="1"/>
  <c r="Q448"/>
  <c r="P4"/>
  <c r="P392"/>
  <c r="M330"/>
  <c r="O4"/>
  <c r="K462"/>
  <c r="K614" s="1"/>
  <c r="I591"/>
  <c r="I369"/>
  <c r="T296"/>
  <c r="L601"/>
  <c r="L600" s="1"/>
  <c r="L392"/>
  <c r="S392"/>
  <c r="S369"/>
  <c r="J531"/>
  <c r="J530" s="1"/>
  <c r="J392"/>
  <c r="V392"/>
  <c r="V296"/>
  <c r="N531"/>
  <c r="N530" s="1"/>
  <c r="N512"/>
  <c r="N511" s="1"/>
  <c r="N296"/>
  <c r="I392"/>
  <c r="T392"/>
  <c r="R392"/>
  <c r="O392"/>
  <c r="O431"/>
  <c r="K431"/>
  <c r="G433"/>
  <c r="G417"/>
  <c r="G415"/>
  <c r="V306"/>
  <c r="T431"/>
  <c r="T624"/>
  <c r="T512"/>
  <c r="T511" s="1"/>
  <c r="G478"/>
  <c r="I551"/>
  <c r="I544" s="1"/>
  <c r="K362"/>
  <c r="K392"/>
  <c r="K531"/>
  <c r="K530" s="1"/>
  <c r="J296"/>
  <c r="J512"/>
  <c r="J511" s="1"/>
  <c r="G305"/>
  <c r="J623"/>
  <c r="J624"/>
  <c r="S591"/>
  <c r="N369"/>
  <c r="N431"/>
  <c r="N625"/>
  <c r="N551"/>
  <c r="N601"/>
  <c r="N600" s="1"/>
  <c r="Q392"/>
  <c r="G419"/>
  <c r="Q531"/>
  <c r="Q530" s="1"/>
  <c r="M392"/>
  <c r="M420"/>
  <c r="M448"/>
  <c r="M485"/>
  <c r="M551"/>
  <c r="M619" s="1"/>
  <c r="M563"/>
  <c r="M562" s="1"/>
  <c r="G593"/>
  <c r="P431"/>
  <c r="P512"/>
  <c r="P511" s="1"/>
  <c r="U392"/>
  <c r="U545"/>
  <c r="G301"/>
  <c r="D422"/>
  <c r="C422" s="1"/>
  <c r="G318"/>
  <c r="G322"/>
  <c r="G326"/>
  <c r="U330"/>
  <c r="U420"/>
  <c r="G426"/>
  <c r="G429"/>
  <c r="U448"/>
  <c r="U611"/>
  <c r="G507"/>
  <c r="U531"/>
  <c r="U530" s="1"/>
  <c r="G534"/>
  <c r="U563"/>
  <c r="U562" s="1"/>
  <c r="G578"/>
  <c r="G604"/>
  <c r="M465"/>
  <c r="G526"/>
  <c r="G579"/>
  <c r="G582"/>
  <c r="G292"/>
  <c r="D416" s="1"/>
  <c r="G295"/>
  <c r="D419" s="1"/>
  <c r="I306"/>
  <c r="K306"/>
  <c r="M306"/>
  <c r="O306"/>
  <c r="Q306"/>
  <c r="S306"/>
  <c r="U306"/>
  <c r="J306"/>
  <c r="N306"/>
  <c r="T306"/>
  <c r="G311"/>
  <c r="G313"/>
  <c r="G315"/>
  <c r="G317"/>
  <c r="K330"/>
  <c r="O330"/>
  <c r="S330"/>
  <c r="G332"/>
  <c r="G336"/>
  <c r="G348"/>
  <c r="G350"/>
  <c r="G352"/>
  <c r="G354"/>
  <c r="G356"/>
  <c r="G358"/>
  <c r="G361"/>
  <c r="G363"/>
  <c r="J362"/>
  <c r="L362"/>
  <c r="N362"/>
  <c r="P362"/>
  <c r="R362"/>
  <c r="T362"/>
  <c r="V362"/>
  <c r="G365"/>
  <c r="G367"/>
  <c r="D434" s="1"/>
  <c r="C434" s="1"/>
  <c r="G370"/>
  <c r="J369"/>
  <c r="R369"/>
  <c r="T369"/>
  <c r="V369"/>
  <c r="M369"/>
  <c r="O369"/>
  <c r="Q369"/>
  <c r="G372"/>
  <c r="G374"/>
  <c r="G376"/>
  <c r="G378"/>
  <c r="G381"/>
  <c r="G384"/>
  <c r="G386"/>
  <c r="G452"/>
  <c r="J448"/>
  <c r="N448"/>
  <c r="P448"/>
  <c r="G454"/>
  <c r="G461"/>
  <c r="G463"/>
  <c r="J462"/>
  <c r="J614" s="1"/>
  <c r="L462"/>
  <c r="N462"/>
  <c r="N614" s="1"/>
  <c r="P462"/>
  <c r="P614" s="1"/>
  <c r="R462"/>
  <c r="R614" s="1"/>
  <c r="T462"/>
  <c r="T614" s="1"/>
  <c r="V462"/>
  <c r="V614" s="1"/>
  <c r="I462"/>
  <c r="I614" s="1"/>
  <c r="M462"/>
  <c r="M614" s="1"/>
  <c r="Q462"/>
  <c r="Q614" s="1"/>
  <c r="U462"/>
  <c r="U614" s="1"/>
  <c r="G466"/>
  <c r="G469"/>
  <c r="G473"/>
  <c r="H477"/>
  <c r="G477" s="1"/>
  <c r="I624"/>
  <c r="M624"/>
  <c r="Q624"/>
  <c r="U624"/>
  <c r="I485"/>
  <c r="Q485"/>
  <c r="J489"/>
  <c r="J488" s="1"/>
  <c r="N489"/>
  <c r="N488" s="1"/>
  <c r="P489"/>
  <c r="P488" s="1"/>
  <c r="R489"/>
  <c r="T489"/>
  <c r="T488" s="1"/>
  <c r="V489"/>
  <c r="V488" s="1"/>
  <c r="I489"/>
  <c r="I488" s="1"/>
  <c r="M489"/>
  <c r="M488" s="1"/>
  <c r="Q489"/>
  <c r="Q488" s="1"/>
  <c r="U489"/>
  <c r="U488" s="1"/>
  <c r="G492"/>
  <c r="R488"/>
  <c r="G523"/>
  <c r="O535"/>
  <c r="O448"/>
  <c r="S448"/>
  <c r="K624"/>
  <c r="O624"/>
  <c r="S624"/>
  <c r="L624"/>
  <c r="P624"/>
  <c r="V624"/>
  <c r="J625"/>
  <c r="T625"/>
  <c r="K488"/>
  <c r="S488"/>
  <c r="G550"/>
  <c r="G584"/>
  <c r="V448"/>
  <c r="J617"/>
  <c r="J591"/>
  <c r="N617"/>
  <c r="N591"/>
  <c r="K544"/>
  <c r="G506"/>
  <c r="G508"/>
  <c r="G513"/>
  <c r="R512"/>
  <c r="R511" s="1"/>
  <c r="G521"/>
  <c r="G533"/>
  <c r="K535"/>
  <c r="S535"/>
  <c r="G537"/>
  <c r="G539"/>
  <c r="G541"/>
  <c r="G543"/>
  <c r="G553"/>
  <c r="G559"/>
  <c r="G566"/>
  <c r="G576"/>
  <c r="G580"/>
  <c r="G586"/>
  <c r="G590"/>
  <c r="L591"/>
  <c r="P591"/>
  <c r="G603"/>
  <c r="G605"/>
  <c r="G388"/>
  <c r="L623"/>
  <c r="P623"/>
  <c r="V623"/>
  <c r="L625"/>
  <c r="P625"/>
  <c r="V625"/>
  <c r="I465"/>
  <c r="K465"/>
  <c r="G471"/>
  <c r="G524"/>
  <c r="G548"/>
  <c r="G294"/>
  <c r="D418" s="1"/>
  <c r="I296"/>
  <c r="K296"/>
  <c r="M296"/>
  <c r="O296"/>
  <c r="Q296"/>
  <c r="S296"/>
  <c r="U296"/>
  <c r="G298"/>
  <c r="G300"/>
  <c r="G302"/>
  <c r="G304"/>
  <c r="G307"/>
  <c r="R306"/>
  <c r="G310"/>
  <c r="G314"/>
  <c r="G319"/>
  <c r="G321"/>
  <c r="G323"/>
  <c r="G325"/>
  <c r="G327"/>
  <c r="G329"/>
  <c r="G331"/>
  <c r="J330"/>
  <c r="N330"/>
  <c r="P330"/>
  <c r="R330"/>
  <c r="T330"/>
  <c r="V330"/>
  <c r="G333"/>
  <c r="G335"/>
  <c r="G349"/>
  <c r="G351"/>
  <c r="G353"/>
  <c r="G355"/>
  <c r="G359"/>
  <c r="H362"/>
  <c r="G364"/>
  <c r="G366"/>
  <c r="D433" s="1"/>
  <c r="C433" s="1"/>
  <c r="G368"/>
  <c r="D435" s="1"/>
  <c r="C435" s="1"/>
  <c r="G371"/>
  <c r="G373"/>
  <c r="G375"/>
  <c r="L369"/>
  <c r="G377"/>
  <c r="G380"/>
  <c r="G382"/>
  <c r="D438" s="1"/>
  <c r="G383"/>
  <c r="G385"/>
  <c r="G387"/>
  <c r="D440" s="1"/>
  <c r="G416"/>
  <c r="C416" s="1"/>
  <c r="G418"/>
  <c r="G423"/>
  <c r="G432"/>
  <c r="L431"/>
  <c r="R431"/>
  <c r="G435"/>
  <c r="L448"/>
  <c r="K611"/>
  <c r="O611"/>
  <c r="G464"/>
  <c r="G467"/>
  <c r="G472"/>
  <c r="G491"/>
  <c r="I535"/>
  <c r="M535"/>
  <c r="Q535"/>
  <c r="U535"/>
  <c r="Q551"/>
  <c r="Q619" s="1"/>
  <c r="U551"/>
  <c r="U619" s="1"/>
  <c r="G556"/>
  <c r="N563"/>
  <c r="N562" s="1"/>
  <c r="P563"/>
  <c r="P562" s="1"/>
  <c r="T563"/>
  <c r="T562" s="1"/>
  <c r="V563"/>
  <c r="V562" s="1"/>
  <c r="G567"/>
  <c r="S601"/>
  <c r="S600" s="1"/>
  <c r="U601"/>
  <c r="U600" s="1"/>
  <c r="T617"/>
  <c r="R448"/>
  <c r="B482"/>
  <c r="B333" s="1"/>
  <c r="B332" s="1"/>
  <c r="B314"/>
  <c r="B556"/>
  <c r="B308" s="1"/>
  <c r="R623"/>
  <c r="R624"/>
  <c r="R625"/>
  <c r="R601"/>
  <c r="R600" s="1"/>
  <c r="B547"/>
  <c r="B559"/>
  <c r="H296"/>
  <c r="H369"/>
  <c r="H392"/>
  <c r="H420"/>
  <c r="H431"/>
  <c r="G449"/>
  <c r="B529"/>
  <c r="B528" s="1"/>
  <c r="B527" s="1"/>
  <c r="H451"/>
  <c r="G451" s="1"/>
  <c r="H453"/>
  <c r="G453" s="1"/>
  <c r="H308"/>
  <c r="G308" s="1"/>
  <c r="G155"/>
  <c r="H532"/>
  <c r="G532" s="1"/>
  <c r="G297"/>
  <c r="G299"/>
  <c r="G309"/>
  <c r="G316"/>
  <c r="G324"/>
  <c r="G334"/>
  <c r="G338"/>
  <c r="G340"/>
  <c r="G342"/>
  <c r="G344"/>
  <c r="G346"/>
  <c r="G391"/>
  <c r="G393"/>
  <c r="G395"/>
  <c r="G397"/>
  <c r="G399"/>
  <c r="G401"/>
  <c r="G403"/>
  <c r="G405"/>
  <c r="G407"/>
  <c r="G421"/>
  <c r="G487"/>
  <c r="G503"/>
  <c r="G515"/>
  <c r="G529"/>
  <c r="G549"/>
  <c r="G564"/>
  <c r="G599"/>
  <c r="G303"/>
  <c r="G312"/>
  <c r="G320"/>
  <c r="G328"/>
  <c r="D425" s="1"/>
  <c r="G337"/>
  <c r="G339"/>
  <c r="G341"/>
  <c r="G343"/>
  <c r="G345"/>
  <c r="G390"/>
  <c r="G394"/>
  <c r="B442" s="1"/>
  <c r="B441" s="1"/>
  <c r="G396"/>
  <c r="G398"/>
  <c r="G400"/>
  <c r="G402"/>
  <c r="G404"/>
  <c r="G406"/>
  <c r="G422"/>
  <c r="G450"/>
  <c r="G476"/>
  <c r="G497"/>
  <c r="G499"/>
  <c r="G501"/>
  <c r="G505"/>
  <c r="H512"/>
  <c r="H536"/>
  <c r="H538"/>
  <c r="G538" s="1"/>
  <c r="H540"/>
  <c r="H542"/>
  <c r="G542" s="1"/>
  <c r="G558"/>
  <c r="G568"/>
  <c r="H583"/>
  <c r="G583" s="1"/>
  <c r="H585"/>
  <c r="G585" s="1"/>
  <c r="H587"/>
  <c r="G587" s="1"/>
  <c r="H589"/>
  <c r="H592"/>
  <c r="L296"/>
  <c r="G470"/>
  <c r="L468"/>
  <c r="G6"/>
  <c r="G93"/>
  <c r="L598"/>
  <c r="L597" s="1"/>
  <c r="L618" s="1"/>
  <c r="B461"/>
  <c r="B460" s="1"/>
  <c r="B611" s="1"/>
  <c r="B489"/>
  <c r="B488" s="1"/>
  <c r="B512"/>
  <c r="B511" s="1"/>
  <c r="B543"/>
  <c r="B542" s="1"/>
  <c r="B541"/>
  <c r="B540" s="1"/>
  <c r="B539"/>
  <c r="B538" s="1"/>
  <c r="B558"/>
  <c r="B560"/>
  <c r="B315" s="1"/>
  <c r="B563"/>
  <c r="B562" s="1"/>
  <c r="G276"/>
  <c r="L330"/>
  <c r="D430"/>
  <c r="C430" s="1"/>
  <c r="L420"/>
  <c r="L475"/>
  <c r="L627" s="1"/>
  <c r="G627" s="1"/>
  <c r="L486"/>
  <c r="L626" s="1"/>
  <c r="L489"/>
  <c r="L488" s="1"/>
  <c r="L496"/>
  <c r="L498"/>
  <c r="L495" s="1"/>
  <c r="L500"/>
  <c r="L528"/>
  <c r="L527" s="1"/>
  <c r="L531"/>
  <c r="L530" s="1"/>
  <c r="L563"/>
  <c r="L562" s="1"/>
  <c r="G12"/>
  <c r="G13"/>
  <c r="B607"/>
  <c r="B325"/>
  <c r="B324" s="1"/>
  <c r="G211"/>
  <c r="H456"/>
  <c r="P291"/>
  <c r="P457"/>
  <c r="P456" s="1"/>
  <c r="P612" s="1"/>
  <c r="R291"/>
  <c r="R457"/>
  <c r="R456" s="1"/>
  <c r="T291"/>
  <c r="T457"/>
  <c r="T456" s="1"/>
  <c r="T612" s="1"/>
  <c r="V291"/>
  <c r="V457"/>
  <c r="V456" s="1"/>
  <c r="B462"/>
  <c r="B614" s="1"/>
  <c r="B298"/>
  <c r="B297" s="1"/>
  <c r="G468"/>
  <c r="H465"/>
  <c r="B479"/>
  <c r="B624" s="1"/>
  <c r="B331"/>
  <c r="B330" s="1"/>
  <c r="B486"/>
  <c r="B335"/>
  <c r="B334" s="1"/>
  <c r="I509"/>
  <c r="I389"/>
  <c r="I379" s="1"/>
  <c r="I430"/>
  <c r="I437" s="1"/>
  <c r="K389"/>
  <c r="K379" s="1"/>
  <c r="K509"/>
  <c r="K430"/>
  <c r="K437" s="1"/>
  <c r="M509"/>
  <c r="M502" s="1"/>
  <c r="M495" s="1"/>
  <c r="M389"/>
  <c r="M379" s="1"/>
  <c r="M430"/>
  <c r="O389"/>
  <c r="O379" s="1"/>
  <c r="O509"/>
  <c r="O430"/>
  <c r="Q509"/>
  <c r="Q389"/>
  <c r="Q379" s="1"/>
  <c r="Q430"/>
  <c r="Q437" s="1"/>
  <c r="S389"/>
  <c r="S379" s="1"/>
  <c r="S509"/>
  <c r="S430"/>
  <c r="S437" s="1"/>
  <c r="U509"/>
  <c r="U502" s="1"/>
  <c r="U495" s="1"/>
  <c r="U389"/>
  <c r="U379" s="1"/>
  <c r="U430"/>
  <c r="G522"/>
  <c r="H520"/>
  <c r="B532"/>
  <c r="B426"/>
  <c r="B551"/>
  <c r="B322"/>
  <c r="I608"/>
  <c r="I607" s="1"/>
  <c r="I360"/>
  <c r="K608"/>
  <c r="K607" s="1"/>
  <c r="K360"/>
  <c r="M608"/>
  <c r="M607" s="1"/>
  <c r="M360"/>
  <c r="O608"/>
  <c r="O607" s="1"/>
  <c r="O360"/>
  <c r="Q608"/>
  <c r="Q607" s="1"/>
  <c r="Q360"/>
  <c r="S608"/>
  <c r="S607" s="1"/>
  <c r="S360"/>
  <c r="U608"/>
  <c r="U607" s="1"/>
  <c r="U360"/>
  <c r="B457"/>
  <c r="B456" s="1"/>
  <c r="B459"/>
  <c r="B458" s="1"/>
  <c r="B613" s="1"/>
  <c r="J465"/>
  <c r="L465"/>
  <c r="N465"/>
  <c r="P465"/>
  <c r="R465"/>
  <c r="T465"/>
  <c r="V465"/>
  <c r="G40"/>
  <c r="B470" s="1"/>
  <c r="G47"/>
  <c r="B471" s="1"/>
  <c r="B478"/>
  <c r="G67"/>
  <c r="G474"/>
  <c r="G96"/>
  <c r="B504" s="1"/>
  <c r="B309" s="1"/>
  <c r="G510"/>
  <c r="J520"/>
  <c r="J519" s="1"/>
  <c r="L520"/>
  <c r="L519" s="1"/>
  <c r="N520"/>
  <c r="N519" s="1"/>
  <c r="P520"/>
  <c r="P519" s="1"/>
  <c r="R520"/>
  <c r="R519" s="1"/>
  <c r="T520"/>
  <c r="T519" s="1"/>
  <c r="V520"/>
  <c r="V519" s="1"/>
  <c r="G126"/>
  <c r="B524" s="1"/>
  <c r="G525"/>
  <c r="G131"/>
  <c r="B526" s="1"/>
  <c r="G137"/>
  <c r="B533"/>
  <c r="G547"/>
  <c r="G171"/>
  <c r="B548" s="1"/>
  <c r="B550"/>
  <c r="G180"/>
  <c r="G560"/>
  <c r="V555"/>
  <c r="V554" s="1"/>
  <c r="G188"/>
  <c r="B561" s="1"/>
  <c r="I561"/>
  <c r="I555" s="1"/>
  <c r="I554" s="1"/>
  <c r="K561"/>
  <c r="K555" s="1"/>
  <c r="K554" s="1"/>
  <c r="M561"/>
  <c r="M555" s="1"/>
  <c r="M554" s="1"/>
  <c r="O561"/>
  <c r="Q561"/>
  <c r="Q555" s="1"/>
  <c r="Q554" s="1"/>
  <c r="S561"/>
  <c r="U561"/>
  <c r="G577"/>
  <c r="B578"/>
  <c r="G247"/>
  <c r="B579" s="1"/>
  <c r="B584"/>
  <c r="B583" s="1"/>
  <c r="G581"/>
  <c r="G261"/>
  <c r="B582" s="1"/>
  <c r="G270"/>
  <c r="B601"/>
  <c r="B600" s="1"/>
  <c r="G288"/>
  <c r="H291"/>
  <c r="J291"/>
  <c r="L291"/>
  <c r="N291"/>
  <c r="Q291"/>
  <c r="U291"/>
  <c r="I293"/>
  <c r="M293"/>
  <c r="Q293"/>
  <c r="U293"/>
  <c r="B448"/>
  <c r="H293"/>
  <c r="H459"/>
  <c r="J293"/>
  <c r="J459"/>
  <c r="J458" s="1"/>
  <c r="L293"/>
  <c r="L459"/>
  <c r="L458" s="1"/>
  <c r="N293"/>
  <c r="N459"/>
  <c r="N458" s="1"/>
  <c r="N613" s="1"/>
  <c r="P293"/>
  <c r="P459"/>
  <c r="P458" s="1"/>
  <c r="P613" s="1"/>
  <c r="R293"/>
  <c r="R459"/>
  <c r="R458" s="1"/>
  <c r="R613" s="1"/>
  <c r="T293"/>
  <c r="T459"/>
  <c r="T458" s="1"/>
  <c r="T613" s="1"/>
  <c r="V293"/>
  <c r="V459"/>
  <c r="V458" s="1"/>
  <c r="V613" s="1"/>
  <c r="B307"/>
  <c r="B475"/>
  <c r="B627" s="1"/>
  <c r="B327"/>
  <c r="B326" s="1"/>
  <c r="B483"/>
  <c r="B620" s="1"/>
  <c r="B318"/>
  <c r="B317" s="1"/>
  <c r="G504"/>
  <c r="H509"/>
  <c r="H502" s="1"/>
  <c r="H495" s="1"/>
  <c r="H430"/>
  <c r="H389"/>
  <c r="J509"/>
  <c r="J430"/>
  <c r="J437" s="1"/>
  <c r="J389"/>
  <c r="J379" s="1"/>
  <c r="L509"/>
  <c r="L430"/>
  <c r="L437" s="1"/>
  <c r="L389"/>
  <c r="L379" s="1"/>
  <c r="N509"/>
  <c r="N502" s="1"/>
  <c r="N495" s="1"/>
  <c r="N430"/>
  <c r="N389"/>
  <c r="N379" s="1"/>
  <c r="P509"/>
  <c r="P430"/>
  <c r="P437" s="1"/>
  <c r="P389"/>
  <c r="P379" s="1"/>
  <c r="R509"/>
  <c r="R502" s="1"/>
  <c r="R495" s="1"/>
  <c r="R430"/>
  <c r="R389"/>
  <c r="R379" s="1"/>
  <c r="T509"/>
  <c r="T430"/>
  <c r="T389"/>
  <c r="T379" s="1"/>
  <c r="V509"/>
  <c r="V502" s="1"/>
  <c r="V495" s="1"/>
  <c r="V430"/>
  <c r="V437" s="1"/>
  <c r="V389"/>
  <c r="V379" s="1"/>
  <c r="B517"/>
  <c r="B516" s="1"/>
  <c r="B320"/>
  <c r="B319" s="1"/>
  <c r="B573"/>
  <c r="B425"/>
  <c r="B592"/>
  <c r="B303"/>
  <c r="B302" s="1"/>
  <c r="B598"/>
  <c r="B597" s="1"/>
  <c r="B618" s="1"/>
  <c r="B305"/>
  <c r="B304" s="1"/>
  <c r="H608"/>
  <c r="H360"/>
  <c r="J608"/>
  <c r="J607" s="1"/>
  <c r="J360"/>
  <c r="L608"/>
  <c r="L607" s="1"/>
  <c r="L360"/>
  <c r="N608"/>
  <c r="N607" s="1"/>
  <c r="N360"/>
  <c r="P608"/>
  <c r="P607" s="1"/>
  <c r="P360"/>
  <c r="R608"/>
  <c r="R607" s="1"/>
  <c r="R360"/>
  <c r="T608"/>
  <c r="T607" s="1"/>
  <c r="T360"/>
  <c r="V608"/>
  <c r="V607" s="1"/>
  <c r="V360"/>
  <c r="B502"/>
  <c r="B495" s="1"/>
  <c r="J502"/>
  <c r="J495" s="1"/>
  <c r="L502"/>
  <c r="P502"/>
  <c r="P495" s="1"/>
  <c r="T502"/>
  <c r="T495" s="1"/>
  <c r="O555"/>
  <c r="O554" s="1"/>
  <c r="S555"/>
  <c r="S554" s="1"/>
  <c r="G287"/>
  <c r="I291"/>
  <c r="K291"/>
  <c r="M291"/>
  <c r="O291"/>
  <c r="S291"/>
  <c r="K293"/>
  <c r="O293"/>
  <c r="S293"/>
  <c r="M437"/>
  <c r="O437"/>
  <c r="U437"/>
  <c r="O465"/>
  <c r="Q465"/>
  <c r="S465"/>
  <c r="U465"/>
  <c r="G480"/>
  <c r="H479"/>
  <c r="G482"/>
  <c r="H481"/>
  <c r="G484"/>
  <c r="H483"/>
  <c r="G483" s="1"/>
  <c r="H626"/>
  <c r="G486"/>
  <c r="H485"/>
  <c r="P626"/>
  <c r="P485"/>
  <c r="T626"/>
  <c r="T485"/>
  <c r="G490"/>
  <c r="H489"/>
  <c r="G494"/>
  <c r="H493"/>
  <c r="G493" s="1"/>
  <c r="G496"/>
  <c r="H511"/>
  <c r="G518"/>
  <c r="H517"/>
  <c r="G528"/>
  <c r="H527"/>
  <c r="G527" s="1"/>
  <c r="G536"/>
  <c r="H535"/>
  <c r="L615"/>
  <c r="L535"/>
  <c r="P615"/>
  <c r="P535"/>
  <c r="T615"/>
  <c r="T535"/>
  <c r="G552"/>
  <c r="H551"/>
  <c r="G557"/>
  <c r="H555"/>
  <c r="I612"/>
  <c r="K612"/>
  <c r="M612"/>
  <c r="O612"/>
  <c r="Q612"/>
  <c r="S612"/>
  <c r="U612"/>
  <c r="J611"/>
  <c r="L611"/>
  <c r="N611"/>
  <c r="P611"/>
  <c r="R611"/>
  <c r="T611"/>
  <c r="V611"/>
  <c r="G500"/>
  <c r="I520"/>
  <c r="I519" s="1"/>
  <c r="K520"/>
  <c r="K519" s="1"/>
  <c r="M520"/>
  <c r="M519" s="1"/>
  <c r="O520"/>
  <c r="O519" s="1"/>
  <c r="Q520"/>
  <c r="Q519" s="1"/>
  <c r="S520"/>
  <c r="S519" s="1"/>
  <c r="U520"/>
  <c r="U519" s="1"/>
  <c r="G540"/>
  <c r="J621"/>
  <c r="N621"/>
  <c r="R621"/>
  <c r="V621"/>
  <c r="J619"/>
  <c r="L619"/>
  <c r="N619"/>
  <c r="P619"/>
  <c r="R619"/>
  <c r="T619"/>
  <c r="V619"/>
  <c r="J555"/>
  <c r="J554" s="1"/>
  <c r="L555"/>
  <c r="L554" s="1"/>
  <c r="N555"/>
  <c r="N554" s="1"/>
  <c r="P555"/>
  <c r="P554" s="1"/>
  <c r="R555"/>
  <c r="R554" s="1"/>
  <c r="T555"/>
  <c r="T554" s="1"/>
  <c r="J620"/>
  <c r="N620"/>
  <c r="R620"/>
  <c r="V620"/>
  <c r="J626"/>
  <c r="J485"/>
  <c r="N626"/>
  <c r="N485"/>
  <c r="R626"/>
  <c r="R485"/>
  <c r="V626"/>
  <c r="V485"/>
  <c r="J615"/>
  <c r="J535"/>
  <c r="N615"/>
  <c r="N535"/>
  <c r="R615"/>
  <c r="R535"/>
  <c r="V615"/>
  <c r="V535"/>
  <c r="G546"/>
  <c r="H545"/>
  <c r="G565"/>
  <c r="H563"/>
  <c r="H330"/>
  <c r="B440"/>
  <c r="B437" s="1"/>
  <c r="H612"/>
  <c r="J612"/>
  <c r="L612"/>
  <c r="N612"/>
  <c r="H460"/>
  <c r="G460" s="1"/>
  <c r="H462"/>
  <c r="G475"/>
  <c r="K485"/>
  <c r="O485"/>
  <c r="S485"/>
  <c r="I613"/>
  <c r="K613"/>
  <c r="M613"/>
  <c r="O613"/>
  <c r="Q613"/>
  <c r="S613"/>
  <c r="U613"/>
  <c r="I502"/>
  <c r="I495" s="1"/>
  <c r="K502"/>
  <c r="K495" s="1"/>
  <c r="O502"/>
  <c r="O495" s="1"/>
  <c r="Q502"/>
  <c r="Q495" s="1"/>
  <c r="S502"/>
  <c r="S495" s="1"/>
  <c r="L621"/>
  <c r="P621"/>
  <c r="T621"/>
  <c r="I621"/>
  <c r="K621"/>
  <c r="M621"/>
  <c r="O621"/>
  <c r="Q621"/>
  <c r="S621"/>
  <c r="U621"/>
  <c r="J545"/>
  <c r="L545"/>
  <c r="L544" s="1"/>
  <c r="N545"/>
  <c r="N544" s="1"/>
  <c r="P545"/>
  <c r="P544" s="1"/>
  <c r="R545"/>
  <c r="R544" s="1"/>
  <c r="T545"/>
  <c r="T544" s="1"/>
  <c r="V545"/>
  <c r="V544" s="1"/>
  <c r="K619"/>
  <c r="O619"/>
  <c r="S619"/>
  <c r="K569"/>
  <c r="O569"/>
  <c r="I574"/>
  <c r="I569" s="1"/>
  <c r="M574"/>
  <c r="M569" s="1"/>
  <c r="Q574"/>
  <c r="Q569" s="1"/>
  <c r="U574"/>
  <c r="U569" s="1"/>
  <c r="M620"/>
  <c r="U620"/>
  <c r="G571"/>
  <c r="H570"/>
  <c r="G573"/>
  <c r="H572"/>
  <c r="G572" s="1"/>
  <c r="G575"/>
  <c r="H574"/>
  <c r="G589"/>
  <c r="U555"/>
  <c r="U554" s="1"/>
  <c r="J574"/>
  <c r="J569" s="1"/>
  <c r="L574"/>
  <c r="L569" s="1"/>
  <c r="N574"/>
  <c r="N569" s="1"/>
  <c r="P574"/>
  <c r="P569" s="1"/>
  <c r="R574"/>
  <c r="R569" s="1"/>
  <c r="T574"/>
  <c r="T569" s="1"/>
  <c r="V574"/>
  <c r="V569" s="1"/>
  <c r="L620"/>
  <c r="P620"/>
  <c r="T620"/>
  <c r="K620"/>
  <c r="O620"/>
  <c r="S620"/>
  <c r="R591"/>
  <c r="R617"/>
  <c r="V591"/>
  <c r="V617"/>
  <c r="G596"/>
  <c r="H595"/>
  <c r="G598"/>
  <c r="H597"/>
  <c r="G602"/>
  <c r="H601"/>
  <c r="G592"/>
  <c r="L485" l="1"/>
  <c r="T437"/>
  <c r="L455"/>
  <c r="G420"/>
  <c r="I455"/>
  <c r="C419"/>
  <c r="J544"/>
  <c r="G498"/>
  <c r="H531"/>
  <c r="V4"/>
  <c r="K408"/>
  <c r="K411" s="1"/>
  <c r="B481"/>
  <c r="B625" s="1"/>
  <c r="I619"/>
  <c r="G511"/>
  <c r="G289"/>
  <c r="B294"/>
  <c r="B293" s="1"/>
  <c r="B621"/>
  <c r="G362"/>
  <c r="D432" s="1"/>
  <c r="C432" s="1"/>
  <c r="K455"/>
  <c r="N437"/>
  <c r="G330"/>
  <c r="D429" s="1"/>
  <c r="C429" s="1"/>
  <c r="B423"/>
  <c r="B443" s="1"/>
  <c r="L614"/>
  <c r="L613"/>
  <c r="M455"/>
  <c r="G431"/>
  <c r="G512"/>
  <c r="D426"/>
  <c r="C426" s="1"/>
  <c r="N455"/>
  <c r="G392"/>
  <c r="D441" s="1"/>
  <c r="R437"/>
  <c r="E433"/>
  <c r="C418"/>
  <c r="J455"/>
  <c r="B535"/>
  <c r="G369"/>
  <c r="D436" s="1"/>
  <c r="C436" s="1"/>
  <c r="M544"/>
  <c r="D424"/>
  <c r="C424" s="1"/>
  <c r="B316"/>
  <c r="S616"/>
  <c r="O616"/>
  <c r="B555"/>
  <c r="B554" s="1"/>
  <c r="H620"/>
  <c r="G296"/>
  <c r="D420" s="1"/>
  <c r="C420" s="1"/>
  <c r="Q544"/>
  <c r="G561"/>
  <c r="B465"/>
  <c r="D421"/>
  <c r="C421" s="1"/>
  <c r="U544"/>
  <c r="B292"/>
  <c r="B291" s="1"/>
  <c r="B323"/>
  <c r="B321" s="1"/>
  <c r="B296"/>
  <c r="B295" s="1"/>
  <c r="B619"/>
  <c r="H306"/>
  <c r="G306" s="1"/>
  <c r="D423" s="1"/>
  <c r="C423" s="1"/>
  <c r="H448"/>
  <c r="G448" s="1"/>
  <c r="H617"/>
  <c r="G617" s="1"/>
  <c r="H591"/>
  <c r="G591" s="1"/>
  <c r="C395"/>
  <c r="H623"/>
  <c r="G623" s="1"/>
  <c r="D442"/>
  <c r="C442" s="1"/>
  <c r="G626"/>
  <c r="B574"/>
  <c r="B545"/>
  <c r="B544" s="1"/>
  <c r="B520"/>
  <c r="B519" s="1"/>
  <c r="B312"/>
  <c r="B531"/>
  <c r="B530" s="1"/>
  <c r="G601"/>
  <c r="H600"/>
  <c r="G600" s="1"/>
  <c r="H618"/>
  <c r="G618" s="1"/>
  <c r="G597"/>
  <c r="G595"/>
  <c r="H594"/>
  <c r="G594" s="1"/>
  <c r="H614"/>
  <c r="G462"/>
  <c r="G563"/>
  <c r="H562"/>
  <c r="G562" s="1"/>
  <c r="G545"/>
  <c r="H544"/>
  <c r="G531"/>
  <c r="H530"/>
  <c r="G530" s="1"/>
  <c r="G517"/>
  <c r="H516"/>
  <c r="G516" s="1"/>
  <c r="G489"/>
  <c r="H488"/>
  <c r="G488" s="1"/>
  <c r="G459"/>
  <c r="H458"/>
  <c r="H455" s="1"/>
  <c r="G291"/>
  <c r="G258"/>
  <c r="G128"/>
  <c r="G88"/>
  <c r="B477"/>
  <c r="B623" s="1"/>
  <c r="B329"/>
  <c r="B328" s="1"/>
  <c r="G20"/>
  <c r="U606"/>
  <c r="U622"/>
  <c r="S606"/>
  <c r="S622"/>
  <c r="Q606"/>
  <c r="Q622"/>
  <c r="O606"/>
  <c r="O622"/>
  <c r="M606"/>
  <c r="M622"/>
  <c r="K606"/>
  <c r="K622"/>
  <c r="I606"/>
  <c r="I609" s="1"/>
  <c r="I622"/>
  <c r="H616"/>
  <c r="G465"/>
  <c r="G456"/>
  <c r="B622"/>
  <c r="B606"/>
  <c r="G570"/>
  <c r="H569"/>
  <c r="G569" s="1"/>
  <c r="G555"/>
  <c r="H554"/>
  <c r="G554" s="1"/>
  <c r="H619"/>
  <c r="G619" s="1"/>
  <c r="G551"/>
  <c r="H625"/>
  <c r="G625" s="1"/>
  <c r="G481"/>
  <c r="H624"/>
  <c r="G624" s="1"/>
  <c r="G479"/>
  <c r="V622"/>
  <c r="V606"/>
  <c r="T622"/>
  <c r="T606"/>
  <c r="R622"/>
  <c r="R606"/>
  <c r="P622"/>
  <c r="P606"/>
  <c r="N622"/>
  <c r="N606"/>
  <c r="L622"/>
  <c r="L606"/>
  <c r="L609" s="1"/>
  <c r="J622"/>
  <c r="J606"/>
  <c r="G608"/>
  <c r="H607"/>
  <c r="B617"/>
  <c r="B591"/>
  <c r="B572"/>
  <c r="B301"/>
  <c r="B300" s="1"/>
  <c r="G389"/>
  <c r="H379"/>
  <c r="G379" s="1"/>
  <c r="D437" s="1"/>
  <c r="G520"/>
  <c r="H519"/>
  <c r="G519" s="1"/>
  <c r="B626"/>
  <c r="B485"/>
  <c r="G620"/>
  <c r="G495"/>
  <c r="G485"/>
  <c r="O408"/>
  <c r="O411" s="1"/>
  <c r="K616"/>
  <c r="K628" s="1"/>
  <c r="S455"/>
  <c r="O455"/>
  <c r="G360"/>
  <c r="D431" s="1"/>
  <c r="C431" s="1"/>
  <c r="G430"/>
  <c r="G502"/>
  <c r="C425"/>
  <c r="Q408"/>
  <c r="Q411" s="1"/>
  <c r="L408"/>
  <c r="L411" s="1"/>
  <c r="T616"/>
  <c r="P616"/>
  <c r="L616"/>
  <c r="V455"/>
  <c r="T455"/>
  <c r="T609" s="1"/>
  <c r="R455"/>
  <c r="P455"/>
  <c r="P609" s="1"/>
  <c r="G233"/>
  <c r="G181"/>
  <c r="G120"/>
  <c r="G28"/>
  <c r="G574"/>
  <c r="V612"/>
  <c r="R612"/>
  <c r="H621"/>
  <c r="G621" s="1"/>
  <c r="J613"/>
  <c r="H611"/>
  <c r="G535"/>
  <c r="H615"/>
  <c r="G615" s="1"/>
  <c r="U616"/>
  <c r="U628" s="1"/>
  <c r="Q616"/>
  <c r="C440"/>
  <c r="S408"/>
  <c r="S411" s="1"/>
  <c r="M408"/>
  <c r="M411" s="1"/>
  <c r="I408"/>
  <c r="I411" s="1"/>
  <c r="M616"/>
  <c r="M628" s="1"/>
  <c r="I616"/>
  <c r="U455"/>
  <c r="Q455"/>
  <c r="G509"/>
  <c r="G293"/>
  <c r="D417" s="1"/>
  <c r="C417" s="1"/>
  <c r="B612"/>
  <c r="H437"/>
  <c r="U408"/>
  <c r="U411" s="1"/>
  <c r="N408"/>
  <c r="N411" s="1"/>
  <c r="J408"/>
  <c r="J411" s="1"/>
  <c r="G156"/>
  <c r="B313"/>
  <c r="V616"/>
  <c r="R616"/>
  <c r="N616"/>
  <c r="N628" s="1"/>
  <c r="J616"/>
  <c r="V408"/>
  <c r="V411" s="1"/>
  <c r="T408"/>
  <c r="T411" s="1"/>
  <c r="R408"/>
  <c r="R411" s="1"/>
  <c r="P408"/>
  <c r="P411" s="1"/>
  <c r="G457"/>
  <c r="G103"/>
  <c r="G165"/>
  <c r="R609" l="1"/>
  <c r="V609"/>
  <c r="Q628"/>
  <c r="K609"/>
  <c r="G614"/>
  <c r="G437"/>
  <c r="J609"/>
  <c r="M609"/>
  <c r="C441"/>
  <c r="I628"/>
  <c r="S628"/>
  <c r="N609"/>
  <c r="T628"/>
  <c r="G544"/>
  <c r="U609"/>
  <c r="L628"/>
  <c r="S609"/>
  <c r="O628"/>
  <c r="J628"/>
  <c r="G612"/>
  <c r="V628"/>
  <c r="P628"/>
  <c r="B306"/>
  <c r="B337" s="1"/>
  <c r="B616"/>
  <c r="H408"/>
  <c r="G409" s="1"/>
  <c r="B569"/>
  <c r="B615"/>
  <c r="G611"/>
  <c r="H622"/>
  <c r="G622" s="1"/>
  <c r="G607"/>
  <c r="H606"/>
  <c r="G606" s="1"/>
  <c r="G455"/>
  <c r="G19"/>
  <c r="G87"/>
  <c r="G86"/>
  <c r="G110"/>
  <c r="G119"/>
  <c r="G231"/>
  <c r="G232"/>
  <c r="D415"/>
  <c r="G408"/>
  <c r="G458"/>
  <c r="H613"/>
  <c r="G613" s="1"/>
  <c r="G616"/>
  <c r="Q609"/>
  <c r="B455"/>
  <c r="O609"/>
  <c r="R628"/>
  <c r="C437"/>
  <c r="H609" l="1"/>
  <c r="G411"/>
  <c r="B628"/>
  <c r="B609"/>
  <c r="G18"/>
  <c r="G609"/>
  <c r="H628"/>
  <c r="G629" s="1"/>
  <c r="C415"/>
  <c r="C445" s="1"/>
  <c r="D443"/>
  <c r="C443" s="1"/>
  <c r="G628"/>
  <c r="G5" l="1"/>
  <c r="G4"/>
  <c r="F3" l="1"/>
  <c r="D3" s="1"/>
  <c r="G349" i="1" l="1"/>
  <c r="H349"/>
  <c r="H370" l="1"/>
  <c r="G347"/>
  <c r="H347"/>
  <c r="G109"/>
  <c r="H109"/>
  <c r="G98"/>
  <c r="H98"/>
  <c r="G27"/>
  <c r="G26" s="1"/>
  <c r="G18"/>
  <c r="G17" s="1"/>
  <c r="H18"/>
  <c r="H17" s="1"/>
  <c r="G8"/>
  <c r="H8"/>
  <c r="G7"/>
  <c r="G6" s="1"/>
  <c r="H7"/>
  <c r="H6" s="1"/>
  <c r="G123"/>
  <c r="H123"/>
  <c r="G116"/>
  <c r="H116"/>
  <c r="G337"/>
  <c r="H113" l="1"/>
  <c r="H108" s="1"/>
  <c r="H358"/>
  <c r="G358"/>
  <c r="G113"/>
  <c r="G108" s="1"/>
  <c r="H336"/>
  <c r="H307" s="1"/>
  <c r="H306" s="1"/>
  <c r="G122"/>
  <c r="H122"/>
  <c r="G336"/>
  <c r="G307" s="1"/>
  <c r="G306" s="1"/>
  <c r="G107" l="1"/>
  <c r="G106" s="1"/>
  <c r="H107"/>
  <c r="H106" s="1"/>
  <c r="G4" l="1"/>
  <c r="H4"/>
  <c r="D3" l="1"/>
</calcChain>
</file>

<file path=xl/sharedStrings.xml><?xml version="1.0" encoding="utf-8"?>
<sst xmlns="http://schemas.openxmlformats.org/spreadsheetml/2006/main" count="3854" uniqueCount="656">
  <si>
    <t>ИТОГО с/п</t>
  </si>
  <si>
    <t xml:space="preserve"> Андреевское с/п</t>
  </si>
  <si>
    <t>Верхнетуровское с/п</t>
  </si>
  <si>
    <t>Вязноватовское с/п</t>
  </si>
  <si>
    <t>Курбатовское с/п</t>
  </si>
  <si>
    <t>Кучугуровское с/п</t>
  </si>
  <si>
    <t>Михневское с/п</t>
  </si>
  <si>
    <t>Нижнедевицкое с/п</t>
  </si>
  <si>
    <t>Нороворотаевское с/п</t>
  </si>
  <si>
    <t>Нижнетуровское с/п</t>
  </si>
  <si>
    <t>Новоольшанское  с/п</t>
  </si>
  <si>
    <t>Острянское  с/п</t>
  </si>
  <si>
    <t>Першинское  с/п</t>
  </si>
  <si>
    <t>Синелипяговское с/п</t>
  </si>
  <si>
    <t>Скупопотуданское с/п</t>
  </si>
  <si>
    <t>Хвощеватовское с/п</t>
  </si>
  <si>
    <t>доход</t>
  </si>
  <si>
    <t>Код</t>
  </si>
  <si>
    <t>дефицит</t>
  </si>
  <si>
    <t>расход</t>
  </si>
  <si>
    <t>ПЛАН</t>
  </si>
  <si>
    <t>КБК</t>
  </si>
  <si>
    <t>ГОД</t>
  </si>
  <si>
    <t>итого</t>
  </si>
  <si>
    <t>Расходы бюджета-ИТОГО</t>
  </si>
  <si>
    <t>Общегосударственные вопросы</t>
  </si>
  <si>
    <t>01</t>
  </si>
  <si>
    <t>00</t>
  </si>
  <si>
    <t>01 0 00 00000</t>
  </si>
  <si>
    <t>000</t>
  </si>
  <si>
    <t>Глава исполнит. власти местн.самоуправл.</t>
  </si>
  <si>
    <t>02</t>
  </si>
  <si>
    <t>01 4 01 92020</t>
  </si>
  <si>
    <t>Расходы</t>
  </si>
  <si>
    <t>200</t>
  </si>
  <si>
    <t>Оплата труда и начислен. на опл. труда</t>
  </si>
  <si>
    <t>210</t>
  </si>
  <si>
    <t>заработная плата</t>
  </si>
  <si>
    <t>121</t>
  </si>
  <si>
    <t>211</t>
  </si>
  <si>
    <t>прочие выплаты</t>
  </si>
  <si>
    <t>122</t>
  </si>
  <si>
    <t>212</t>
  </si>
  <si>
    <t>начисления на оплату труда</t>
  </si>
  <si>
    <t>129</t>
  </si>
  <si>
    <t>213</t>
  </si>
  <si>
    <t>04</t>
  </si>
  <si>
    <t>01 4 01 92010</t>
  </si>
  <si>
    <t xml:space="preserve">Центральный аппарат                              </t>
  </si>
  <si>
    <t>00 0 00 00000</t>
  </si>
  <si>
    <t>муны</t>
  </si>
  <si>
    <t>не муны</t>
  </si>
  <si>
    <t>Приобретение услуг</t>
  </si>
  <si>
    <t>220</t>
  </si>
  <si>
    <t>услуги связи</t>
  </si>
  <si>
    <t>242</t>
  </si>
  <si>
    <t>221</t>
  </si>
  <si>
    <t>почтовые расходы</t>
  </si>
  <si>
    <t>244</t>
  </si>
  <si>
    <t>транспортные услуги</t>
  </si>
  <si>
    <t>222</t>
  </si>
  <si>
    <t>коммунальные услуги</t>
  </si>
  <si>
    <t>223</t>
  </si>
  <si>
    <t>в т.ч. электроэнергия</t>
  </si>
  <si>
    <t>тепло (Гкал)</t>
  </si>
  <si>
    <t>водоснабжение</t>
  </si>
  <si>
    <t>канализация</t>
  </si>
  <si>
    <t>оплата по договарам</t>
  </si>
  <si>
    <t>газ м.куб</t>
  </si>
  <si>
    <t>арендная плата за пользов.имуществом</t>
  </si>
  <si>
    <t>224</t>
  </si>
  <si>
    <t>услуги по содержанию имущества</t>
  </si>
  <si>
    <t>225</t>
  </si>
  <si>
    <t>текущий ремонт здания</t>
  </si>
  <si>
    <t>обслуживание пожарной сигнализации</t>
  </si>
  <si>
    <t>техобслуживание транспорта</t>
  </si>
  <si>
    <t>заправка катриджей</t>
  </si>
  <si>
    <t>оплата по договорам</t>
  </si>
  <si>
    <t>обслуживание программ</t>
  </si>
  <si>
    <t>226</t>
  </si>
  <si>
    <t>прочие услуги</t>
  </si>
  <si>
    <t>страхование автомобилей</t>
  </si>
  <si>
    <t>техосмотр транспорта</t>
  </si>
  <si>
    <t>подписка</t>
  </si>
  <si>
    <t>изготовление бланков, печатей</t>
  </si>
  <si>
    <t>охрана</t>
  </si>
  <si>
    <t>инвентаризация</t>
  </si>
  <si>
    <t>публикация</t>
  </si>
  <si>
    <t>услуги банка</t>
  </si>
  <si>
    <t>Безвозм. и безвозвратн. перечислен.организ.</t>
  </si>
  <si>
    <t>240</t>
  </si>
  <si>
    <t>повышение квалификации</t>
  </si>
  <si>
    <t>540</t>
  </si>
  <si>
    <t>251</t>
  </si>
  <si>
    <t>Прочие расходы</t>
  </si>
  <si>
    <t>290</t>
  </si>
  <si>
    <t>по исполнительным действиям</t>
  </si>
  <si>
    <t>831</t>
  </si>
  <si>
    <t xml:space="preserve">налог на имущество </t>
  </si>
  <si>
    <t>851</t>
  </si>
  <si>
    <t>налог на   землю</t>
  </si>
  <si>
    <t>госпошлина, налоги</t>
  </si>
  <si>
    <t>852</t>
  </si>
  <si>
    <t>853</t>
  </si>
  <si>
    <t>проведение мероприятий</t>
  </si>
  <si>
    <t>Поступление не финансовых активов</t>
  </si>
  <si>
    <t>300</t>
  </si>
  <si>
    <t>увеличение стоимости основных средств</t>
  </si>
  <si>
    <t>310</t>
  </si>
  <si>
    <t>увеличение стоимости материальн.запасов</t>
  </si>
  <si>
    <t>340</t>
  </si>
  <si>
    <t>в т.ч. ГСМ</t>
  </si>
  <si>
    <t>зап.части на машину</t>
  </si>
  <si>
    <t>котельное печное топливо</t>
  </si>
  <si>
    <t>канц. товары</t>
  </si>
  <si>
    <t>хоз.расходы</t>
  </si>
  <si>
    <t>стройматериалы</t>
  </si>
  <si>
    <t>бланки</t>
  </si>
  <si>
    <t>зап.части для вычислит.техники</t>
  </si>
  <si>
    <r>
      <t>Межбюджетные трансферты (</t>
    </r>
    <r>
      <rPr>
        <sz val="12"/>
        <rFont val="Times New Roman"/>
        <family val="1"/>
        <charset val="204"/>
      </rPr>
      <t>муниц.ЗАКАЗ,финансов. КОНТРОЛЬ</t>
    </r>
    <r>
      <rPr>
        <b/>
        <sz val="12"/>
        <rFont val="Times New Roman"/>
        <family val="1"/>
        <charset val="204"/>
      </rPr>
      <t>)</t>
    </r>
  </si>
  <si>
    <t>01 4 04 90200</t>
  </si>
  <si>
    <t>Резервные фонды</t>
  </si>
  <si>
    <t>11</t>
  </si>
  <si>
    <t>01 4 02 90100</t>
  </si>
  <si>
    <t>870</t>
  </si>
  <si>
    <t>Другие общегосударственные вопросы</t>
  </si>
  <si>
    <t>13</t>
  </si>
  <si>
    <t>выполнение др.обязан.</t>
  </si>
  <si>
    <t>другие налоги (загрязнен. окружающей среды)</t>
  </si>
  <si>
    <t>Увеличен. стоим. матер. запасов</t>
  </si>
  <si>
    <t>Национальная оборона</t>
  </si>
  <si>
    <t>03</t>
  </si>
  <si>
    <t>Осуществл.воинского учета</t>
  </si>
  <si>
    <t>01 1 00 51180</t>
  </si>
  <si>
    <t>арендная плата за пользование имуществом</t>
  </si>
  <si>
    <t>Национал. безоп. и правоохр.деят.</t>
  </si>
  <si>
    <t>09</t>
  </si>
  <si>
    <t>приобретение стендов</t>
  </si>
  <si>
    <t>ГСМ(собств)</t>
  </si>
  <si>
    <t>Мероприятия</t>
  </si>
  <si>
    <r>
      <t>ГСМ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</si>
  <si>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01 2 02 20570</t>
  </si>
  <si>
    <t xml:space="preserve">Обеспечение пожарной безопасности </t>
  </si>
  <si>
    <t>10</t>
  </si>
  <si>
    <t>630</t>
  </si>
  <si>
    <t>Др. вопр. в обл. нац.безоп и прав. деят.</t>
  </si>
  <si>
    <t>14</t>
  </si>
  <si>
    <t xml:space="preserve">электроэнергия </t>
  </si>
  <si>
    <t xml:space="preserve">природ. Газ </t>
  </si>
  <si>
    <t xml:space="preserve">прчие услуги </t>
  </si>
  <si>
    <t>приобретение оборудования</t>
  </si>
  <si>
    <t>увеличение материальн. Запасов</t>
  </si>
  <si>
    <t>ГСМ</t>
  </si>
  <si>
    <t>пожарная безопасность</t>
  </si>
  <si>
    <t>пожарная безопасность ().</t>
  </si>
  <si>
    <t>Национальная экономика</t>
  </si>
  <si>
    <t>08</t>
  </si>
  <si>
    <t>Дорожное хоз-во (дорожный фонд)</t>
  </si>
  <si>
    <t>Другие вопросы в нац.экономике</t>
  </si>
  <si>
    <t>12</t>
  </si>
  <si>
    <t>прочие договора по кадастр.учету</t>
  </si>
  <si>
    <t>01 6 02 90000</t>
  </si>
  <si>
    <r>
      <t>ОЦП Содействие занят.населения ВО(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</si>
  <si>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01 5 00 78430</t>
  </si>
  <si>
    <t>ОЦП Содейст.занятости населения ВО свои</t>
  </si>
  <si>
    <t>01 5 00 98430</t>
  </si>
  <si>
    <t>ПСД реконструкция котельн.</t>
  </si>
  <si>
    <t>02 1 05 90000</t>
  </si>
  <si>
    <t>Развит.градостр.деятельн.</t>
  </si>
  <si>
    <t>межевание</t>
  </si>
  <si>
    <t>Жилищно-коммунальное хозяйство</t>
  </si>
  <si>
    <t>05</t>
  </si>
  <si>
    <t>Жилищное хозяйство</t>
  </si>
  <si>
    <t>Капитальн. ремонт многоэтажных домов</t>
  </si>
  <si>
    <t>02 1 04 90000</t>
  </si>
  <si>
    <t>текущий ремонт жилого фонда</t>
  </si>
  <si>
    <t>02 1 04 99601</t>
  </si>
  <si>
    <t>243</t>
  </si>
  <si>
    <t>услуги по тех. обслуж. жилого фонда</t>
  </si>
  <si>
    <t>Коммунальное хозяйство</t>
  </si>
  <si>
    <r>
      <t xml:space="preserve">транспортные услуги </t>
    </r>
    <r>
      <rPr>
        <sz val="12"/>
        <rFont val="Times New Roman"/>
        <family val="1"/>
        <charset val="204"/>
      </rPr>
      <t>)</t>
    </r>
  </si>
  <si>
    <t>02 1 01 90000</t>
  </si>
  <si>
    <t>Работы, услуги по содержание имущества</t>
  </si>
  <si>
    <t>тех обслужив.газифиц.объектов</t>
  </si>
  <si>
    <t>Прочие работы, услуги</t>
  </si>
  <si>
    <t>скважина и ПСД</t>
  </si>
  <si>
    <t>Увел. Стоим. основ.средств</t>
  </si>
  <si>
    <t>приобрет. труб для водопр.</t>
  </si>
  <si>
    <t xml:space="preserve"> Благоустройство</t>
  </si>
  <si>
    <t>Уличное освещение</t>
  </si>
  <si>
    <r>
      <t xml:space="preserve">уличное освещение </t>
    </r>
    <r>
      <rPr>
        <sz val="12"/>
        <color rgb="FFFF0000"/>
        <rFont val="Times New Roman"/>
        <family val="1"/>
        <charset val="204"/>
      </rPr>
      <t>(обл</t>
    </r>
    <r>
      <rPr>
        <sz val="12"/>
        <rFont val="Times New Roman"/>
        <family val="1"/>
        <charset val="204"/>
      </rPr>
      <t>)</t>
    </r>
  </si>
  <si>
    <t>оплата за электроэнергию</t>
  </si>
  <si>
    <t>техническое обслуживание и ремонт</t>
  </si>
  <si>
    <t>монтаж и установка фонарей</t>
  </si>
  <si>
    <t>увеличение основных средств</t>
  </si>
  <si>
    <t>увеличение материальных запасов</t>
  </si>
  <si>
    <t>хоз товары</t>
  </si>
  <si>
    <t>Содержание автодорог</t>
  </si>
  <si>
    <t xml:space="preserve"> ПСД</t>
  </si>
  <si>
    <t>установка дорожных знаков</t>
  </si>
  <si>
    <t>капитальный ремонт дорог</t>
  </si>
  <si>
    <t>Озеленение</t>
  </si>
  <si>
    <t>договора</t>
  </si>
  <si>
    <t>приобрет.семян (цветов, саженцев)</t>
  </si>
  <si>
    <t>Организация и содержание мест захоронения</t>
  </si>
  <si>
    <t>орган.и содерж. мест захоронения</t>
  </si>
  <si>
    <t>услуги по проверке  сметной документации</t>
  </si>
  <si>
    <t>ремонт памятников</t>
  </si>
  <si>
    <t>Обеспеч. сохран. ремонт военно-мемор.объект.</t>
  </si>
  <si>
    <t>гравировка списка погибшим воинам</t>
  </si>
  <si>
    <t>Прочие мероприятия по благоустройству</t>
  </si>
  <si>
    <t>оплата по договорам(вырубка деревьев,свалка)</t>
  </si>
  <si>
    <t>прочее по благоустройству</t>
  </si>
  <si>
    <t>контейн. д/ мусор,мотокос,качел</t>
  </si>
  <si>
    <t>детские площадки</t>
  </si>
  <si>
    <t>обустройство мест массового отдыха, бордюр.</t>
  </si>
  <si>
    <t xml:space="preserve">хоз. расходы </t>
  </si>
  <si>
    <t>Благоустройство отдельных объектов</t>
  </si>
  <si>
    <t>02 5 01 90000</t>
  </si>
  <si>
    <t>ФАП</t>
  </si>
  <si>
    <t>Другие вопросы в обл. ЖКХ</t>
  </si>
  <si>
    <t>оплата за доставку газа+ вечный огонь</t>
  </si>
  <si>
    <t>энергоэффективность</t>
  </si>
  <si>
    <t>приборы (газ)</t>
  </si>
  <si>
    <t>Культура (Учреждения культуры)</t>
  </si>
  <si>
    <t>Расход</t>
  </si>
  <si>
    <t>газ м. куб</t>
  </si>
  <si>
    <t>ремонт СДК свои</t>
  </si>
  <si>
    <t>03 2 01 98440</t>
  </si>
  <si>
    <r>
      <t>ремонт СДК (</t>
    </r>
    <r>
      <rPr>
        <sz val="12"/>
        <color rgb="FFFF0000"/>
        <rFont val="Times New Roman"/>
        <family val="1"/>
        <charset val="204"/>
      </rPr>
      <t>обл)</t>
    </r>
  </si>
  <si>
    <t>03 2 01 78440</t>
  </si>
  <si>
    <t>налог на имущество</t>
  </si>
  <si>
    <t>налог на  землю</t>
  </si>
  <si>
    <t>пеня, штрафы</t>
  </si>
  <si>
    <r>
      <t xml:space="preserve">Поставка муз оборудования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В-Турово</t>
    </r>
  </si>
  <si>
    <t>Межбюджетные трансферты</t>
  </si>
  <si>
    <t>03 2 02 90000</t>
  </si>
  <si>
    <t>иные межбюджетные трансферты</t>
  </si>
  <si>
    <t>Социальные выплаты</t>
  </si>
  <si>
    <t>Пенсионое обеспечение</t>
  </si>
  <si>
    <t>312</t>
  </si>
  <si>
    <t>Социальное обеспечение населения</t>
  </si>
  <si>
    <t>услуги по погребению</t>
  </si>
  <si>
    <t>Физическая культура и спорт</t>
  </si>
  <si>
    <t>Массовый спорт</t>
  </si>
  <si>
    <t>Прочие услуги</t>
  </si>
  <si>
    <t xml:space="preserve">Проведение мероприятий </t>
  </si>
  <si>
    <t>Спортинвентарь</t>
  </si>
  <si>
    <t>спортинвентарь</t>
  </si>
  <si>
    <t>Обслуж. государ. муницип.  долга</t>
  </si>
  <si>
    <t>730</t>
  </si>
  <si>
    <t>231</t>
  </si>
  <si>
    <t>з\плата без ВУС</t>
  </si>
  <si>
    <t>ИТОГО</t>
  </si>
  <si>
    <t xml:space="preserve"> </t>
  </si>
  <si>
    <t>Итого</t>
  </si>
  <si>
    <t>Ск.Потуданское с/п</t>
  </si>
  <si>
    <t>оплата за доставку газа</t>
  </si>
  <si>
    <t>текущий ремонт здания,жилого фонда</t>
  </si>
  <si>
    <t>техн. обсл. и ремонт улич.освещ</t>
  </si>
  <si>
    <t>автодорог</t>
  </si>
  <si>
    <t>заправка</t>
  </si>
  <si>
    <t>катридж.</t>
  </si>
  <si>
    <t xml:space="preserve">оплата </t>
  </si>
  <si>
    <t>по</t>
  </si>
  <si>
    <t>договорам</t>
  </si>
  <si>
    <t>услуги по содерж. имущества</t>
  </si>
  <si>
    <t>ремонт и содержание автодорог</t>
  </si>
  <si>
    <t>занятость населения (свои)</t>
  </si>
  <si>
    <t>вырубка деревьев</t>
  </si>
  <si>
    <t>водопровода</t>
  </si>
  <si>
    <t>огнеобработ.</t>
  </si>
  <si>
    <t>организ.и</t>
  </si>
  <si>
    <t>местн.</t>
  </si>
  <si>
    <t>захорон.</t>
  </si>
  <si>
    <t xml:space="preserve">ремонт </t>
  </si>
  <si>
    <t>ВМО</t>
  </si>
  <si>
    <t xml:space="preserve">ремонт СДК </t>
  </si>
  <si>
    <t>рекон.пожар. Котельной</t>
  </si>
  <si>
    <t>ПСД реконстр.котельн</t>
  </si>
  <si>
    <t>ЧС и СБ , пожарн безопасн</t>
  </si>
  <si>
    <t>ПСД автодороги</t>
  </si>
  <si>
    <t>договора(инжен.-геолог.изыскан)</t>
  </si>
  <si>
    <t>вода ольшанка</t>
  </si>
  <si>
    <t>прочие по благоустройству</t>
  </si>
  <si>
    <t>Энергоэффективность, услуг.провер сметн докум</t>
  </si>
  <si>
    <t>услуги по тех.обсл. Жилого фонда</t>
  </si>
  <si>
    <t>капит ремонт жилого фонда</t>
  </si>
  <si>
    <t>текущ ремонт здания</t>
  </si>
  <si>
    <t>обл.</t>
  </si>
  <si>
    <t>по исполнит. Действиям</t>
  </si>
  <si>
    <t>налог на землю</t>
  </si>
  <si>
    <t>взносы глав</t>
  </si>
  <si>
    <t>резервный фонд</t>
  </si>
  <si>
    <t>загрязненение окруж. среды</t>
  </si>
  <si>
    <t>приобретение автомобилей</t>
  </si>
  <si>
    <t xml:space="preserve">пожарная безопасность </t>
  </si>
  <si>
    <t>контейн. д/ мусора, мотокос,качели</t>
  </si>
  <si>
    <t>гравир.списка погибш.воинам</t>
  </si>
  <si>
    <t>тротуары</t>
  </si>
  <si>
    <t>увеличен матер запасов</t>
  </si>
  <si>
    <t>водопр.</t>
  </si>
  <si>
    <t>хоз</t>
  </si>
  <si>
    <t>канц</t>
  </si>
  <si>
    <t>котел.печн</t>
  </si>
  <si>
    <t>запч. для вычислит.техники</t>
  </si>
  <si>
    <t>строймат.</t>
  </si>
  <si>
    <t>зап.части</t>
  </si>
  <si>
    <t>прибор газов,плитка(н-дев.рем.здан)</t>
  </si>
  <si>
    <t>озеленен.приобрет.семян</t>
  </si>
  <si>
    <t>приобрет.труб для водопров</t>
  </si>
  <si>
    <t>приобрет. коробки для котла</t>
  </si>
  <si>
    <t>областн</t>
  </si>
  <si>
    <t>свои</t>
  </si>
  <si>
    <t>уличное освещен</t>
  </si>
  <si>
    <t>электроэнерг</t>
  </si>
  <si>
    <t>тепло Гкал</t>
  </si>
  <si>
    <t>ремонт СДК Курбатово</t>
  </si>
  <si>
    <t>занятость</t>
  </si>
  <si>
    <t>градостроение</t>
  </si>
  <si>
    <t>гсм</t>
  </si>
  <si>
    <t>расшифровка по видам расхода</t>
  </si>
  <si>
    <t xml:space="preserve">01 02                                                        </t>
  </si>
  <si>
    <t>01 02</t>
  </si>
  <si>
    <t>01 04</t>
  </si>
  <si>
    <t>01 11</t>
  </si>
  <si>
    <t>01 13</t>
  </si>
  <si>
    <t>02 03</t>
  </si>
  <si>
    <t>03 09</t>
  </si>
  <si>
    <t>03 10</t>
  </si>
  <si>
    <t>03 14</t>
  </si>
  <si>
    <t>04 09</t>
  </si>
  <si>
    <t>04 12</t>
  </si>
  <si>
    <t>05 01</t>
  </si>
  <si>
    <t>05 02</t>
  </si>
  <si>
    <t>05 03</t>
  </si>
  <si>
    <t>05 05</t>
  </si>
  <si>
    <t>08 01</t>
  </si>
  <si>
    <t>10 01</t>
  </si>
  <si>
    <t>10 03</t>
  </si>
  <si>
    <t>11 02</t>
  </si>
  <si>
    <t>10 02</t>
  </si>
  <si>
    <t>13 01</t>
  </si>
  <si>
    <t>краткий по видам расхода</t>
  </si>
  <si>
    <t>02 5 03 78520</t>
  </si>
  <si>
    <t>устройство тратуар свои</t>
  </si>
  <si>
    <t>02 5 03 98520</t>
  </si>
  <si>
    <t>01 4 04 90000</t>
  </si>
  <si>
    <t>01 2 02 90000</t>
  </si>
  <si>
    <t>01 2 03 90000</t>
  </si>
  <si>
    <t>02 2 01 90000</t>
  </si>
  <si>
    <t>02 3 03 90000</t>
  </si>
  <si>
    <t>02 3 04 90000</t>
  </si>
  <si>
    <t>02 1 02 90000</t>
  </si>
  <si>
    <t>02 2 02 90000</t>
  </si>
  <si>
    <t>02 4 01 90000</t>
  </si>
  <si>
    <t>02 4 02 90000</t>
  </si>
  <si>
    <t>02 4 03 90000</t>
  </si>
  <si>
    <t>02 4 04 90000</t>
  </si>
  <si>
    <t>03 2 01 90000</t>
  </si>
  <si>
    <t>01 3 01 90000</t>
  </si>
  <si>
    <t>03 3 01 90000</t>
  </si>
  <si>
    <t>01 4 03 90000</t>
  </si>
  <si>
    <t>02 4 04 98770</t>
  </si>
  <si>
    <t>парк</t>
  </si>
  <si>
    <t xml:space="preserve">музык инструм СДК </t>
  </si>
  <si>
    <t>01 3 02 90000</t>
  </si>
  <si>
    <t>тех обслуж газовой котельной</t>
  </si>
  <si>
    <t>обл</t>
  </si>
  <si>
    <t>скважина ПСД</t>
  </si>
  <si>
    <t>ВЦП разв.градостр</t>
  </si>
  <si>
    <t>монтах и установка фонарей</t>
  </si>
  <si>
    <t>прочие  договора по кадастр учету</t>
  </si>
  <si>
    <t>дефицит,профицит</t>
  </si>
  <si>
    <r>
      <t xml:space="preserve">градостроение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</si>
  <si>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ГСМ </t>
    </r>
    <r>
      <rPr>
        <sz val="12"/>
        <color rgb="FFFF0000"/>
        <rFont val="Times New Roman"/>
        <family val="1"/>
        <charset val="204"/>
      </rPr>
      <t>областные</t>
    </r>
  </si>
  <si>
    <r>
      <t xml:space="preserve">тротуары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</si>
  <si>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приобретение музык оборудован </t>
    </r>
    <r>
      <rPr>
        <sz val="12"/>
        <color rgb="FFFF0000"/>
        <rFont val="Times New Roman"/>
        <family val="1"/>
        <charset val="204"/>
      </rPr>
      <t>обл</t>
    </r>
  </si>
  <si>
    <r>
      <t>занятость населения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</si>
  <si>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уличное освещение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</si>
  <si>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414</t>
  </si>
  <si>
    <t>Др. вопр. в обл. социальной политики</t>
  </si>
  <si>
    <t>Разовые выплаты взрыв дома Курбатово</t>
  </si>
  <si>
    <t>06</t>
  </si>
  <si>
    <t>01 3 03 90570</t>
  </si>
  <si>
    <t>321</t>
  </si>
  <si>
    <t>262</t>
  </si>
  <si>
    <t>10 06</t>
  </si>
  <si>
    <t>ремонт крыши администрации</t>
  </si>
  <si>
    <t>погашение кредита</t>
  </si>
  <si>
    <r>
      <rPr>
        <b/>
        <sz val="12"/>
        <rFont val="Times New Roman"/>
        <family val="1"/>
        <charset val="204"/>
      </rPr>
      <t>Парк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С-Липяги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</si>
  <si>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свои</t>
    </r>
  </si>
  <si>
    <r>
      <t xml:space="preserve"> </t>
    </r>
    <r>
      <rPr>
        <b/>
        <sz val="12"/>
        <rFont val="Times New Roman"/>
        <family val="1"/>
        <charset val="204"/>
      </rPr>
      <t xml:space="preserve">Парка </t>
    </r>
    <r>
      <rPr>
        <i/>
        <sz val="12"/>
        <rFont val="Times New Roman"/>
        <family val="1"/>
        <charset val="204"/>
      </rPr>
      <t>С-Липяги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(договора)свои</t>
    </r>
  </si>
  <si>
    <t xml:space="preserve">текущий ремонт здания </t>
  </si>
  <si>
    <t>договора (инж.-геолог. изыскан.)</t>
  </si>
  <si>
    <t>договора+ оценка помещ.перепись</t>
  </si>
  <si>
    <t>благоустр дворовых территорий</t>
  </si>
  <si>
    <r>
      <t xml:space="preserve">Парк </t>
    </r>
    <r>
      <rPr>
        <sz val="12"/>
        <color rgb="FFFF0000"/>
        <rFont val="Times New Roman"/>
        <family val="1"/>
        <charset val="204"/>
      </rPr>
      <t xml:space="preserve">обл, </t>
    </r>
    <r>
      <rPr>
        <sz val="12"/>
        <rFont val="Times New Roman"/>
        <family val="1"/>
        <charset val="204"/>
      </rPr>
      <t>двор.террит</t>
    </r>
    <r>
      <rPr>
        <sz val="12"/>
        <color rgb="FFFF0000"/>
        <rFont val="Times New Roman"/>
        <family val="1"/>
        <charset val="204"/>
      </rPr>
      <t>. обл</t>
    </r>
  </si>
  <si>
    <t>02 1 06 90000</t>
  </si>
  <si>
    <t>Реконструкция водопровода</t>
  </si>
  <si>
    <r>
      <t>ремонт водопровода</t>
    </r>
    <r>
      <rPr>
        <sz val="12"/>
        <color rgb="FF7030A0"/>
        <rFont val="Times New Roman"/>
        <family val="1"/>
        <charset val="204"/>
      </rPr>
      <t>)</t>
    </r>
  </si>
  <si>
    <t>техплан водопровод</t>
  </si>
  <si>
    <t>озеленение, техплан водопров Н-Дев</t>
  </si>
  <si>
    <t>ремонт, реконстр</t>
  </si>
  <si>
    <t>01 6 01 90000</t>
  </si>
  <si>
    <r>
      <t>РЕМОНТ ДОРОГ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</si>
  <si>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ремонт дорог </t>
    </r>
    <r>
      <rPr>
        <sz val="12"/>
        <color rgb="FFFF0000"/>
        <rFont val="Times New Roman"/>
        <family val="1"/>
        <charset val="204"/>
      </rPr>
      <t>обл</t>
    </r>
  </si>
  <si>
    <t xml:space="preserve">ремонт дорог </t>
  </si>
  <si>
    <t>госпошлина, транспортн.налоги,нал. загрязн. окруж. среды и др. налоги</t>
  </si>
  <si>
    <t>налог на прибыль (взносы глав)</t>
  </si>
  <si>
    <t>пеня, штрафы, взносы глав</t>
  </si>
  <si>
    <t>проект. Сметн.докум на строит дома</t>
  </si>
  <si>
    <t>приобретение автомобиля</t>
  </si>
  <si>
    <t>инвентар., поект. сметн.докум КУРБ дом</t>
  </si>
  <si>
    <t>02 1 05 78830</t>
  </si>
  <si>
    <t>переселение граждан</t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</si>
  <si>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</si>
  <si>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 xml:space="preserve">Переселение граждан </t>
    </r>
    <r>
      <rPr>
        <i/>
        <sz val="12"/>
        <rFont val="Times New Roman"/>
        <family val="1"/>
        <charset val="204"/>
      </rPr>
      <t>Курбатово</t>
    </r>
    <r>
      <rPr>
        <sz val="12"/>
        <rFont val="Times New Roman"/>
        <family val="1"/>
        <charset val="204"/>
      </rPr>
      <t xml:space="preserve"> дом </t>
    </r>
    <r>
      <rPr>
        <i/>
        <sz val="12"/>
        <rFont val="Times New Roman"/>
        <family val="1"/>
        <charset val="204"/>
      </rPr>
      <t>свои</t>
    </r>
  </si>
  <si>
    <t>02 1 05 98830</t>
  </si>
  <si>
    <r>
      <t xml:space="preserve">переселение граждан </t>
    </r>
    <r>
      <rPr>
        <sz val="12"/>
        <color rgb="FFFF0000"/>
        <rFont val="Times New Roman"/>
        <family val="1"/>
        <charset val="204"/>
      </rPr>
      <t>обл</t>
    </r>
  </si>
  <si>
    <t>детские площадки ФАП, дом Курб. Свои</t>
  </si>
  <si>
    <r>
      <t xml:space="preserve">кап. и тек. ремонт авт.дорог </t>
    </r>
    <r>
      <rPr>
        <sz val="12"/>
        <color rgb="FFC00000"/>
        <rFont val="Times New Roman"/>
        <family val="1"/>
        <charset val="204"/>
      </rPr>
      <t>акцизы дор.фонд</t>
    </r>
  </si>
  <si>
    <r>
      <t xml:space="preserve">Пешеходный переход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</si>
  <si>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r>
      <t xml:space="preserve">дворовые территории Н-Девицк </t>
    </r>
    <r>
      <rPr>
        <i/>
        <sz val="12"/>
        <rFont val="Times New Roman"/>
        <family val="1"/>
        <charset val="204"/>
      </rPr>
      <t>свои</t>
    </r>
  </si>
  <si>
    <r>
      <t xml:space="preserve">ФАП </t>
    </r>
    <r>
      <rPr>
        <i/>
        <sz val="12"/>
        <rFont val="Times New Roman"/>
        <family val="1"/>
        <charset val="204"/>
      </rPr>
      <t>свои</t>
    </r>
  </si>
  <si>
    <t>парк , дворов территор</t>
  </si>
  <si>
    <t>02 5 02 98610</t>
  </si>
  <si>
    <t xml:space="preserve">покупка туи увеличен. матер. запасов </t>
  </si>
  <si>
    <t>услуги по содержание имущества огнеобработка; ПСД рем. СДК Н-Ротаево 400 тыс</t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</si>
  <si>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Острянка</t>
    </r>
    <r>
      <rPr>
        <sz val="12"/>
        <rFont val="Times New Roman"/>
        <family val="1"/>
        <charset val="204"/>
      </rPr>
      <t xml:space="preserve"> </t>
    </r>
    <r>
      <rPr>
        <sz val="12"/>
        <color theme="3" tint="0.39997558519241921"/>
        <rFont val="Times New Roman"/>
        <family val="1"/>
        <charset val="204"/>
      </rPr>
      <t>наш кредит</t>
    </r>
  </si>
  <si>
    <t>условно утвержденные</t>
  </si>
  <si>
    <t>оплата по договарам в т.ч з/п уборщицы</t>
  </si>
  <si>
    <t>оплата по договорам, в т.ч. з/п кочегар</t>
  </si>
  <si>
    <t xml:space="preserve">услуги по содерж. имущ. огнеобработка; </t>
  </si>
  <si>
    <t>Выборы</t>
  </si>
  <si>
    <t>07</t>
  </si>
  <si>
    <t>01 7 01 90000</t>
  </si>
  <si>
    <t>ремонт военно-мемор.объект.</t>
  </si>
  <si>
    <t>296</t>
  </si>
  <si>
    <t>291</t>
  </si>
  <si>
    <t>292</t>
  </si>
  <si>
    <t>227</t>
  </si>
  <si>
    <t>264</t>
  </si>
  <si>
    <t>246</t>
  </si>
  <si>
    <t>297</t>
  </si>
  <si>
    <t>343</t>
  </si>
  <si>
    <t>346</t>
  </si>
  <si>
    <t>344</t>
  </si>
  <si>
    <t>госпошлина и др. налоги</t>
  </si>
  <si>
    <t>иные платежи (пеня, штрафы, )</t>
  </si>
  <si>
    <t xml:space="preserve"> прочих налоги, пошлины и  сборы</t>
  </si>
  <si>
    <t>членские взносы</t>
  </si>
  <si>
    <t>349</t>
  </si>
  <si>
    <t>провед. меропр. (цветы, грам.,сувен.,открыт)</t>
  </si>
  <si>
    <t>- приобретение неисключительных (пользовательских), лицензионных прав на программное обеспечение;</t>
  </si>
  <si>
    <t>установка охранной и пожарн. сигнализ., видеонаблюд.</t>
  </si>
  <si>
    <t>- приобретение (изготовление) бланков строгой отчетности;</t>
  </si>
  <si>
    <t>Безвозмездные перечисления некоммерческим организациям - производителям товаров, работ и услуг на производство на предоставление безвозмездных и безвозвратных трансфертов (субсидий) некоммерческим организациям и физическим лицам - производителям товаров, работ и услуг на производство.</t>
  </si>
  <si>
    <t>уплате штрафов, пеней за несвоевременную уплату налогов, сборов, страховых взносов</t>
  </si>
  <si>
    <t>спецодежда</t>
  </si>
  <si>
    <t>345</t>
  </si>
  <si>
    <t>- бланочной продукции (за исключением бланков строгой отчетности);</t>
  </si>
  <si>
    <t>плата за загрязнен. окруж. Среды</t>
  </si>
  <si>
    <t>Общеэкономические вопросы</t>
  </si>
  <si>
    <t>Другие вопросы в области физической культуры и спорта</t>
  </si>
  <si>
    <t>строительство спортивной площадки</t>
  </si>
  <si>
    <t>02 1 03 S8500</t>
  </si>
  <si>
    <t>приобретение дизельного топлива</t>
  </si>
  <si>
    <t>оплата по договорам(з/п трактористу)</t>
  </si>
  <si>
    <t>02 2 01 91290</t>
  </si>
  <si>
    <t>02 2 02 91290</t>
  </si>
  <si>
    <t>дизельное топливо</t>
  </si>
  <si>
    <t>02 5 04 S8910</t>
  </si>
  <si>
    <t>02 1 01 S8910</t>
  </si>
  <si>
    <t>01 1 01 51180</t>
  </si>
  <si>
    <t>02 5 F2 55550</t>
  </si>
  <si>
    <t>мягкий инвентарь</t>
  </si>
  <si>
    <t>266</t>
  </si>
  <si>
    <t>опл. по догов. в т.ч. з/п водителя, инспект</t>
  </si>
  <si>
    <t>02 1 01 S8110</t>
  </si>
  <si>
    <t>228</t>
  </si>
  <si>
    <t>02 5 03 90000</t>
  </si>
  <si>
    <t>02 1 01 78510</t>
  </si>
  <si>
    <t>прибор учета газового оборудования</t>
  </si>
  <si>
    <t>помощь ветерану ВОВ</t>
  </si>
  <si>
    <t>01 3 03 90000</t>
  </si>
  <si>
    <t>01 5 01 78430</t>
  </si>
  <si>
    <t>01 5 01 98430</t>
  </si>
  <si>
    <r>
      <t>модернизация уличного освещения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</si>
  <si>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t>02 1 01 S8140</t>
  </si>
  <si>
    <t>уплате штрафов, пеней за нарушение законодательства о закупках и нарушение условий контрактов (договоров)</t>
  </si>
  <si>
    <t>293</t>
  </si>
  <si>
    <t>ГСМ,масло для тримера</t>
  </si>
  <si>
    <t>нотариус, переплет</t>
  </si>
  <si>
    <t>ремонт крыши, фасад</t>
  </si>
  <si>
    <t>02 1 02 S8670</t>
  </si>
  <si>
    <t>ремонт администрации</t>
  </si>
  <si>
    <t>запчасти на вычислительную технику</t>
  </si>
  <si>
    <t xml:space="preserve"> обслуживан. автодорог</t>
  </si>
  <si>
    <t xml:space="preserve">   софинансирование </t>
  </si>
  <si>
    <t>ПСД  реконструкция парка</t>
  </si>
  <si>
    <t>запчасти на трактор</t>
  </si>
  <si>
    <t>приобрет.деревьев</t>
  </si>
  <si>
    <t>зпапчасти</t>
  </si>
  <si>
    <r>
      <t xml:space="preserve">Парк </t>
    </r>
    <r>
      <rPr>
        <i/>
        <sz val="12"/>
        <rFont val="Times New Roman"/>
        <family val="1"/>
        <charset val="204"/>
      </rPr>
      <t/>
    </r>
  </si>
  <si>
    <t>приобрет.семян</t>
  </si>
  <si>
    <t>площадь</t>
  </si>
  <si>
    <t>02 5 03 S8070</t>
  </si>
  <si>
    <r>
      <t xml:space="preserve">строительство дорог </t>
    </r>
    <r>
      <rPr>
        <sz val="12"/>
        <color rgb="FFFF0000"/>
        <rFont val="Times New Roman"/>
        <family val="1"/>
        <charset val="204"/>
      </rPr>
      <t>обл</t>
    </r>
  </si>
  <si>
    <r>
      <t>электроприборы</t>
    </r>
    <r>
      <rPr>
        <sz val="12"/>
        <color rgb="FFFF0000"/>
        <rFont val="Times New Roman"/>
        <family val="1"/>
        <charset val="204"/>
      </rPr>
      <t xml:space="preserve"> </t>
    </r>
  </si>
  <si>
    <t>страхование трактора</t>
  </si>
  <si>
    <t>02 02 0 1S8850</t>
  </si>
  <si>
    <r>
      <t xml:space="preserve">Модернизация </t>
    </r>
    <r>
      <rPr>
        <sz val="12"/>
        <color rgb="FFFF0000"/>
        <rFont val="Times New Roman"/>
        <family val="1"/>
        <charset val="204"/>
      </rPr>
      <t>обл</t>
    </r>
  </si>
  <si>
    <t>Модернизация собств</t>
  </si>
  <si>
    <t>02 1 02  S8670</t>
  </si>
  <si>
    <r>
      <t xml:space="preserve">дворовые территории  </t>
    </r>
    <r>
      <rPr>
        <i/>
        <sz val="12"/>
        <color rgb="FFFF0000"/>
        <rFont val="Times New Roman"/>
        <family val="1"/>
        <charset val="204"/>
      </rPr>
      <t>обл</t>
    </r>
  </si>
  <si>
    <t>02 5 04 S8070</t>
  </si>
  <si>
    <t>02 4 03 S8070</t>
  </si>
  <si>
    <r>
      <t xml:space="preserve">текущ.ремонт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</si>
  <si>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строительство дорог </t>
    </r>
    <r>
      <rPr>
        <sz val="12"/>
        <color theme="3" tint="0.39997558519241921"/>
        <rFont val="Times New Roman"/>
        <family val="1"/>
        <charset val="204"/>
      </rPr>
      <t>софин</t>
    </r>
  </si>
  <si>
    <t>тко</t>
  </si>
  <si>
    <t>Услуги, работы для целей капит. вложений</t>
  </si>
  <si>
    <t>реконструкция водопровода</t>
  </si>
  <si>
    <t>выплата пенсии</t>
  </si>
  <si>
    <t>02 5 00 00000</t>
  </si>
  <si>
    <t>02 4 02 00000</t>
  </si>
  <si>
    <t>02 4 04 00000</t>
  </si>
  <si>
    <t>02 4 01 00000</t>
  </si>
  <si>
    <t>02 2 02 00000</t>
  </si>
  <si>
    <t>02 1 02 00000</t>
  </si>
  <si>
    <t>ЖКХ</t>
  </si>
  <si>
    <t>02 4 03 00000</t>
  </si>
  <si>
    <t>услуги связи "ростелеком"</t>
  </si>
  <si>
    <t>Услуги связи</t>
  </si>
  <si>
    <t xml:space="preserve">Услуги связи </t>
  </si>
  <si>
    <t>Коммунальные услуги</t>
  </si>
  <si>
    <t>Увеличение стоимости основных средств</t>
  </si>
  <si>
    <t>Увеличение стоимости материальн.запасов</t>
  </si>
  <si>
    <t xml:space="preserve"> Увелич. стоимости материальн.запасов обустр. мест массов. отдыха, бордюр.</t>
  </si>
  <si>
    <t>канализация,ТКО</t>
  </si>
  <si>
    <t>0</t>
  </si>
  <si>
    <r>
      <t xml:space="preserve">оплата за электроэнергию </t>
    </r>
    <r>
      <rPr>
        <sz val="12"/>
        <color rgb="FF00B0F0"/>
        <rFont val="Times New Roman"/>
        <family val="1"/>
        <charset val="204"/>
      </rPr>
      <t>собств</t>
    </r>
  </si>
  <si>
    <t>ремонт водонапорной башни спонс</t>
  </si>
  <si>
    <t>площадь обл</t>
  </si>
  <si>
    <t xml:space="preserve">Капит. строит.скважин обл </t>
  </si>
  <si>
    <t>Капит. строит.скважин соф</t>
  </si>
  <si>
    <t>02 2 01 S8850</t>
  </si>
  <si>
    <r>
      <t xml:space="preserve">ремонт дорог 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</si>
  <si>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>ремонт дорог бюджетирование</t>
    </r>
    <r>
      <rPr>
        <sz val="12"/>
        <color theme="3" tint="0.39997558519241921"/>
        <rFont val="Times New Roman"/>
        <family val="1"/>
        <charset val="204"/>
      </rPr>
      <t xml:space="preserve"> собст</t>
    </r>
  </si>
  <si>
    <r>
      <t xml:space="preserve">ремонт водопровода бюджетир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</si>
  <si>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</si>
  <si>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бюджетирование </t>
    </r>
    <r>
      <rPr>
        <sz val="12"/>
        <color theme="3" tint="0.39997558519241921"/>
        <rFont val="Times New Roman"/>
        <family val="1"/>
        <charset val="204"/>
      </rPr>
      <t>собств.</t>
    </r>
  </si>
  <si>
    <t>02 4 03 S8910</t>
  </si>
  <si>
    <t>запчасти</t>
  </si>
  <si>
    <t xml:space="preserve">ремонт водопровода </t>
  </si>
  <si>
    <t>02 2 01 S8910</t>
  </si>
  <si>
    <r>
      <t>оплата по договорам(поощрен.</t>
    </r>
    <r>
      <rPr>
        <sz val="12"/>
        <color rgb="FFFF0000"/>
        <rFont val="Times New Roman"/>
        <family val="1"/>
        <charset val="204"/>
      </rPr>
      <t xml:space="preserve"> обл)</t>
    </r>
  </si>
  <si>
    <t>02 4 04 78510</t>
  </si>
  <si>
    <t xml:space="preserve"> по проезду к месту служебной командировки и обратно к месту постоянной работы транспортом общего пользования, при наличии документов (билетов)</t>
  </si>
  <si>
    <r>
      <t xml:space="preserve">ремонт водопровода бюджетир </t>
    </r>
    <r>
      <rPr>
        <sz val="12"/>
        <color theme="3" tint="0.39997558519241921"/>
        <rFont val="Times New Roman"/>
        <family val="1"/>
        <charset val="204"/>
      </rPr>
      <t>собств</t>
    </r>
  </si>
  <si>
    <r>
      <t xml:space="preserve">поощрен </t>
    </r>
    <r>
      <rPr>
        <sz val="12"/>
        <color rgb="FFFF0000"/>
        <rFont val="Times New Roman"/>
        <family val="1"/>
        <charset val="204"/>
      </rPr>
      <t>обл</t>
    </r>
  </si>
  <si>
    <t>изменение генпланов</t>
  </si>
  <si>
    <t>02 3 01 90000</t>
  </si>
  <si>
    <t>проект</t>
  </si>
  <si>
    <t>02 2 03 S8850</t>
  </si>
  <si>
    <r>
      <t xml:space="preserve">поощрение </t>
    </r>
    <r>
      <rPr>
        <sz val="12"/>
        <color rgb="FFFF0000"/>
        <rFont val="Times New Roman"/>
        <family val="1"/>
        <charset val="204"/>
      </rPr>
      <t>обл</t>
    </r>
  </si>
  <si>
    <t>приобретение  насоса</t>
  </si>
  <si>
    <r>
      <rPr>
        <sz val="12"/>
        <rFont val="Times New Roman"/>
        <family val="1"/>
        <charset val="204"/>
      </rPr>
      <t>поощрение</t>
    </r>
    <r>
      <rPr>
        <sz val="12"/>
        <color rgb="FFFF0000"/>
        <rFont val="Times New Roman"/>
        <family val="1"/>
        <charset val="204"/>
      </rPr>
      <t xml:space="preserve"> обл</t>
    </r>
  </si>
  <si>
    <t>проектирование дорог</t>
  </si>
  <si>
    <t>ремонт водопров., канализ., отоплен.</t>
  </si>
  <si>
    <r>
      <t>Градостр.зонир,</t>
    </r>
    <r>
      <rPr>
        <sz val="12"/>
        <color rgb="FFFF0000"/>
        <rFont val="Times New Roman"/>
        <family val="1"/>
        <charset val="204"/>
      </rPr>
      <t>обл</t>
    </r>
  </si>
  <si>
    <t>02 3 03 S8460</t>
  </si>
  <si>
    <r>
      <t>восстановление воинских захоронен.</t>
    </r>
    <r>
      <rPr>
        <sz val="12"/>
        <color rgb="FFFF0000"/>
        <rFont val="Times New Roman"/>
        <family val="1"/>
        <charset val="204"/>
      </rPr>
      <t>обл</t>
    </r>
  </si>
  <si>
    <t>модернизация котельного оборудования</t>
  </si>
  <si>
    <t>02 1 03 90000</t>
  </si>
  <si>
    <t>02 4 03 S8530</t>
  </si>
  <si>
    <r>
      <t xml:space="preserve">реконструкция котельной  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 </t>
    </r>
  </si>
  <si>
    <r>
      <t>модерниза. уличного освещ.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 xml:space="preserve">) </t>
    </r>
    <r>
      <rPr>
        <sz val="12"/>
        <color theme="4"/>
        <rFont val="Times New Roman"/>
        <family val="1"/>
        <charset val="204"/>
      </rPr>
      <t>софин</t>
    </r>
  </si>
  <si>
    <r>
      <t xml:space="preserve">модернизация уличного освещения м/б </t>
    </r>
    <r>
      <rPr>
        <sz val="12"/>
        <color theme="3" tint="0.39997558519241921"/>
        <rFont val="Times New Roman"/>
        <family val="1"/>
        <charset val="204"/>
      </rPr>
      <t>софин</t>
    </r>
  </si>
  <si>
    <t>техприсоед.вышки сот.связи</t>
  </si>
  <si>
    <r>
      <t>восстановление воинских захоронен.</t>
    </r>
    <r>
      <rPr>
        <sz val="12"/>
        <color theme="3" tint="0.39997558519241921"/>
        <rFont val="Times New Roman"/>
        <family val="1"/>
        <charset val="204"/>
      </rPr>
      <t>собств</t>
    </r>
    <r>
      <rPr>
        <sz val="12"/>
        <color rgb="FFFF0000"/>
        <rFont val="Times New Roman"/>
        <family val="1"/>
        <charset val="204"/>
      </rPr>
      <t>.</t>
    </r>
  </si>
  <si>
    <t>изготовление ключей</t>
  </si>
  <si>
    <t>02 1 01 20540</t>
  </si>
  <si>
    <t>02 1 04 20540</t>
  </si>
  <si>
    <r>
      <t xml:space="preserve">текущий ремонт жилого фонда </t>
    </r>
    <r>
      <rPr>
        <sz val="12"/>
        <color rgb="FFFF0000"/>
        <rFont val="Times New Roman"/>
        <family val="1"/>
        <charset val="204"/>
      </rPr>
      <t>обл</t>
    </r>
  </si>
  <si>
    <t xml:space="preserve">текущий ремонт жилого фонда </t>
  </si>
  <si>
    <r>
      <t>премирование</t>
    </r>
    <r>
      <rPr>
        <sz val="12"/>
        <color rgb="FFFF0000"/>
        <rFont val="Times New Roman"/>
        <family val="1"/>
        <charset val="204"/>
      </rPr>
      <t xml:space="preserve"> обл</t>
    </r>
  </si>
  <si>
    <r>
      <t xml:space="preserve">премирование </t>
    </r>
    <r>
      <rPr>
        <sz val="12"/>
        <color rgb="FFFF0000"/>
        <rFont val="Times New Roman"/>
        <family val="1"/>
        <charset val="204"/>
      </rPr>
      <t>обл</t>
    </r>
  </si>
  <si>
    <t>02 1 03 S8100</t>
  </si>
  <si>
    <r>
      <t xml:space="preserve">реконструкция котельной  </t>
    </r>
    <r>
      <rPr>
        <sz val="12"/>
        <color theme="3" tint="0.39997558519241921"/>
        <rFont val="Times New Roman"/>
        <family val="1"/>
        <charset val="204"/>
      </rPr>
      <t>соб</t>
    </r>
    <r>
      <rPr>
        <sz val="12"/>
        <rFont val="Times New Roman"/>
        <family val="1"/>
        <charset val="204"/>
      </rPr>
      <t xml:space="preserve"> </t>
    </r>
  </si>
  <si>
    <t>247</t>
  </si>
  <si>
    <t>электроэнергия</t>
  </si>
  <si>
    <t>ГСМ (ЧС)</t>
  </si>
  <si>
    <r>
      <t>Межбюджетные трансферты (</t>
    </r>
    <r>
      <rPr>
        <sz val="12"/>
        <rFont val="Times New Roman"/>
        <family val="1"/>
        <charset val="204"/>
      </rPr>
      <t>муниц.ЗАКАЗ)</t>
    </r>
  </si>
  <si>
    <t xml:space="preserve">      03       </t>
  </si>
  <si>
    <t>хозтовары</t>
  </si>
  <si>
    <r>
      <t xml:space="preserve"> парк  </t>
    </r>
    <r>
      <rPr>
        <sz val="12"/>
        <color rgb="FFFF0000"/>
        <rFont val="Times New Roman"/>
        <family val="1"/>
        <charset val="204"/>
      </rPr>
      <t>обл нацпроект</t>
    </r>
  </si>
  <si>
    <r>
      <t xml:space="preserve">парк </t>
    </r>
    <r>
      <rPr>
        <sz val="12"/>
        <color rgb="FF0070C0"/>
        <rFont val="Times New Roman"/>
        <family val="1"/>
        <charset val="204"/>
      </rPr>
      <t>софинанс нацпроект</t>
    </r>
  </si>
  <si>
    <r>
      <t xml:space="preserve">ремонт водопровода </t>
    </r>
    <r>
      <rPr>
        <sz val="12"/>
        <color rgb="FFFF0000"/>
        <rFont val="Times New Roman"/>
        <family val="1"/>
        <charset val="204"/>
      </rPr>
      <t>обл</t>
    </r>
  </si>
  <si>
    <t>Увеличение стоимости материальн. запасов</t>
  </si>
  <si>
    <r>
      <t>Благоустр.площ.для мусрных конт. (</t>
    </r>
    <r>
      <rPr>
        <sz val="12"/>
        <color rgb="FFFF0000"/>
        <rFont val="Times New Roman"/>
        <family val="1"/>
        <charset val="204"/>
      </rPr>
      <t>обл</t>
    </r>
    <r>
      <rPr>
        <sz val="12"/>
        <rFont val="Times New Roman"/>
        <family val="1"/>
        <charset val="204"/>
      </rPr>
      <t>)</t>
    </r>
  </si>
  <si>
    <r>
      <t>Благоустр.площ.для мусрных конт.</t>
    </r>
    <r>
      <rPr>
        <i/>
        <sz val="12"/>
        <color theme="3" tint="0.39997558519241921"/>
        <rFont val="Times New Roman"/>
        <family val="1"/>
        <charset val="204"/>
      </rPr>
      <t>соб</t>
    </r>
  </si>
  <si>
    <t>02 4 01 L5760</t>
  </si>
  <si>
    <t>633</t>
  </si>
  <si>
    <r>
      <rPr>
        <b/>
        <sz val="14"/>
        <color rgb="FFFF0000"/>
        <rFont val="Times New Roman"/>
        <family val="1"/>
        <charset val="204"/>
      </rPr>
      <t>проект</t>
    </r>
    <r>
      <rPr>
        <b/>
        <sz val="14"/>
        <color rgb="FF00B0F0"/>
        <rFont val="Times New Roman"/>
        <family val="1"/>
        <charset val="204"/>
      </rPr>
      <t xml:space="preserve"> </t>
    </r>
    <r>
      <rPr>
        <b/>
        <i/>
        <sz val="14"/>
        <color rgb="FF00B0F0"/>
        <rFont val="Times New Roman"/>
        <family val="1"/>
        <charset val="204"/>
      </rPr>
      <t>бюджета поселений   2023 год</t>
    </r>
  </si>
  <si>
    <t>ГСМ, Д/Т</t>
  </si>
  <si>
    <r>
      <t xml:space="preserve">городская среда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</si>
  <si>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местные инициативы  </t>
    </r>
    <r>
      <rPr>
        <i/>
        <sz val="12"/>
        <color rgb="FFFF0000"/>
        <rFont val="Times New Roman"/>
        <family val="1"/>
        <charset val="204"/>
      </rPr>
      <t>обл</t>
    </r>
  </si>
  <si>
    <t>02 5 03 S8910</t>
  </si>
  <si>
    <r>
      <t xml:space="preserve">местные инициативы  </t>
    </r>
    <r>
      <rPr>
        <i/>
        <sz val="12"/>
        <color rgb="FF0070C0"/>
        <rFont val="Times New Roman"/>
        <family val="1"/>
        <charset val="204"/>
      </rPr>
      <t>софин</t>
    </r>
  </si>
  <si>
    <t xml:space="preserve">рем. СДК </t>
  </si>
  <si>
    <t>ремонт дорог местный бюджет</t>
  </si>
  <si>
    <r>
      <t xml:space="preserve">ремонт источника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</si>
  <si>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ремонт источника </t>
    </r>
    <r>
      <rPr>
        <sz val="12"/>
        <color theme="3" tint="0.39997558519241921"/>
        <rFont val="Times New Roman"/>
        <family val="1"/>
        <charset val="204"/>
      </rPr>
      <t>софин</t>
    </r>
  </si>
  <si>
    <r>
      <t xml:space="preserve">благоустр. сквера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</si>
  <si>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сквера  </t>
    </r>
    <r>
      <rPr>
        <sz val="12"/>
        <color theme="3" tint="0.39997558519241921"/>
        <rFont val="Times New Roman"/>
        <family val="1"/>
        <charset val="204"/>
      </rPr>
      <t>соф</t>
    </r>
  </si>
  <si>
    <t>02 3 02 S8460</t>
  </si>
  <si>
    <r>
      <t>подг. сведен. о границ.нас.пунктов</t>
    </r>
    <r>
      <rPr>
        <sz val="12"/>
        <color rgb="FFFF0000"/>
        <rFont val="Times New Roman"/>
        <family val="1"/>
        <charset val="204"/>
      </rPr>
      <t xml:space="preserve"> обл</t>
    </r>
  </si>
  <si>
    <r>
      <t>подг. сведен. о границ.нас.пунктов</t>
    </r>
    <r>
      <rPr>
        <sz val="12"/>
        <color theme="3" tint="0.39997558519241921"/>
        <rFont val="Times New Roman"/>
        <family val="1"/>
        <charset val="204"/>
      </rPr>
      <t xml:space="preserve"> софин</t>
    </r>
  </si>
  <si>
    <r>
      <t>Градостр.зонир,</t>
    </r>
    <r>
      <rPr>
        <sz val="12"/>
        <color rgb="FF0070C0"/>
        <rFont val="Times New Roman"/>
        <family val="1"/>
        <charset val="204"/>
      </rPr>
      <t>соф</t>
    </r>
  </si>
  <si>
    <t>01 4 04 79180</t>
  </si>
  <si>
    <r>
      <rPr>
        <sz val="12"/>
        <rFont val="Times New Roman"/>
        <family val="1"/>
        <charset val="204"/>
      </rPr>
      <t>благоустр. террит. кладбища</t>
    </r>
    <r>
      <rPr>
        <sz val="12"/>
        <color rgb="FFFF0000"/>
        <rFont val="Times New Roman"/>
        <family val="1"/>
        <charset val="204"/>
      </rPr>
      <t xml:space="preserve"> обл</t>
    </r>
  </si>
  <si>
    <t>подарочные товары</t>
  </si>
  <si>
    <t>ОЦП Содействие занят.населения ВО</t>
  </si>
  <si>
    <r>
      <t xml:space="preserve">формир.комф.город.среды </t>
    </r>
    <r>
      <rPr>
        <sz val="12"/>
        <color rgb="FFFF0000"/>
        <rFont val="Times New Roman"/>
        <family val="1"/>
        <charset val="204"/>
      </rPr>
      <t>обл</t>
    </r>
  </si>
  <si>
    <r>
      <t xml:space="preserve">благоустр. </t>
    </r>
    <r>
      <rPr>
        <b/>
        <sz val="12"/>
        <rFont val="Times New Roman"/>
        <family val="1"/>
        <charset val="204"/>
      </rPr>
      <t>Тротуары</t>
    </r>
  </si>
  <si>
    <t>Факт</t>
  </si>
  <si>
    <t>ФАКТ</t>
  </si>
  <si>
    <t>Баланс</t>
  </si>
  <si>
    <t>Обустройство площади</t>
  </si>
  <si>
    <t>02 5 02 S8070</t>
  </si>
  <si>
    <t>02 2 01 S8110</t>
  </si>
  <si>
    <t>щебень</t>
  </si>
  <si>
    <t>02 2 02 78510</t>
  </si>
  <si>
    <t>01 2 0220570</t>
  </si>
  <si>
    <t>ГСМ (Областные)</t>
  </si>
  <si>
    <t>02 4 04 78270</t>
  </si>
  <si>
    <t>03 2 01 70100</t>
  </si>
  <si>
    <t xml:space="preserve">шторы (депутатские) </t>
  </si>
  <si>
    <t>02 5 02 90000</t>
  </si>
  <si>
    <t>02 6  01 9000</t>
  </si>
  <si>
    <t>Ликвидация не санкционир.свалки</t>
  </si>
  <si>
    <t>Охроана окруж.среды природных ресур.</t>
  </si>
  <si>
    <t>Работы, услуги по содержание имущ.</t>
  </si>
  <si>
    <t>02 6 00 00000</t>
  </si>
  <si>
    <t>00 0 00000</t>
  </si>
  <si>
    <t>02 5 04 78500</t>
  </si>
  <si>
    <t>03 2 01 78500</t>
  </si>
  <si>
    <t>01 4 01 70100</t>
  </si>
  <si>
    <t>профицит</t>
  </si>
  <si>
    <t>стелла</t>
  </si>
  <si>
    <t>лаборат.исслед.воды</t>
  </si>
  <si>
    <t xml:space="preserve">ремонт СДК (обл.лучш.мун.обр.)обл.  </t>
  </si>
  <si>
    <t xml:space="preserve">ремонт СДК (обл.лучш.мун.обр.)местн.  </t>
  </si>
  <si>
    <t>на 01.10.2024 г  утвержденный бюджет</t>
  </si>
  <si>
    <t>Остаток на 01.10.2024г.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</si>
</sst>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"/>
    <numFmt numFmtId="167" formatCode="#,##0.00&quot;р.&quot;"/>
    <numFmt numFmtId="168" formatCode="0.0"/>
    <numFmt numFmtId="169" formatCode="0.000"/>
    <numFmt numFmtId="170" formatCode="#,##0.00\ &quot;₽&quot;"/>
    <numFmt numFmtId="171" formatCode="#,##0.000"/>
    <numFmt numFmtId="172" formatCode="#,##0.000&quot;р.&quot;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b/>
      <i/>
      <sz val="14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b/>
      <sz val="12"/>
      <name val="Arial Cyr"/>
      <charset val="204"/>
    </font>
    <font>
      <b/>
      <sz val="10"/>
      <color rgb="FFC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4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0DFB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166" fontId="6" fillId="2" borderId="4" xfId="0" applyNumberFormat="1" applyFont="1" applyFill="1" applyBorder="1" applyAlignment="1" applyProtection="1">
      <alignment horizontal="left" wrapText="1"/>
    </xf>
    <xf numFmtId="2" fontId="6" fillId="6" borderId="5" xfId="0" applyNumberFormat="1" applyFont="1" applyFill="1" applyBorder="1" applyAlignment="1" applyProtection="1">
      <alignment horizontal="center" wrapText="1"/>
      <protection locked="0"/>
    </xf>
    <xf numFmtId="2" fontId="6" fillId="13" borderId="6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2" borderId="11" xfId="0" applyNumberFormat="1" applyFont="1" applyFill="1" applyBorder="1" applyAlignment="1" applyProtection="1">
      <alignment horizontal="center" wrapText="1"/>
    </xf>
    <xf numFmtId="2" fontId="6" fillId="3" borderId="11" xfId="0" applyNumberFormat="1" applyFont="1" applyFill="1" applyBorder="1" applyAlignment="1" applyProtection="1">
      <alignment horizontal="center" wrapText="1"/>
      <protection locked="0"/>
    </xf>
    <xf numFmtId="2" fontId="6" fillId="4" borderId="11" xfId="0" applyNumberFormat="1" applyFont="1" applyFill="1" applyBorder="1" applyAlignment="1" applyProtection="1">
      <alignment horizontal="center" wrapText="1"/>
      <protection locked="0"/>
    </xf>
    <xf numFmtId="2" fontId="6" fillId="5" borderId="11" xfId="0" applyNumberFormat="1" applyFont="1" applyFill="1" applyBorder="1" applyAlignment="1" applyProtection="1">
      <alignment horizontal="center" wrapText="1"/>
      <protection locked="0"/>
    </xf>
    <xf numFmtId="2" fontId="6" fillId="6" borderId="11" xfId="0" applyNumberFormat="1" applyFont="1" applyFill="1" applyBorder="1" applyAlignment="1" applyProtection="1">
      <alignment horizontal="center" wrapText="1"/>
      <protection locked="0"/>
    </xf>
    <xf numFmtId="2" fontId="6" fillId="7" borderId="11" xfId="0" applyNumberFormat="1" applyFont="1" applyFill="1" applyBorder="1" applyAlignment="1" applyProtection="1">
      <alignment horizontal="center" wrapText="1"/>
      <protection locked="0"/>
    </xf>
    <xf numFmtId="2" fontId="6" fillId="8" borderId="11" xfId="0" applyNumberFormat="1" applyFont="1" applyFill="1" applyBorder="1" applyAlignment="1" applyProtection="1">
      <alignment horizontal="center" wrapText="1"/>
      <protection locked="0"/>
    </xf>
    <xf numFmtId="2" fontId="6" fillId="9" borderId="11" xfId="0" applyNumberFormat="1" applyFont="1" applyFill="1" applyBorder="1" applyAlignment="1" applyProtection="1">
      <alignment horizontal="center" wrapText="1"/>
      <protection locked="0"/>
    </xf>
    <xf numFmtId="2" fontId="6" fillId="10" borderId="11" xfId="0" applyNumberFormat="1" applyFont="1" applyFill="1" applyBorder="1" applyAlignment="1" applyProtection="1">
      <alignment horizontal="center" wrapText="1"/>
      <protection locked="0"/>
    </xf>
    <xf numFmtId="2" fontId="6" fillId="11" borderId="11" xfId="0" applyNumberFormat="1" applyFont="1" applyFill="1" applyBorder="1" applyAlignment="1" applyProtection="1">
      <alignment horizontal="center" wrapText="1"/>
      <protection locked="0"/>
    </xf>
    <xf numFmtId="2" fontId="6" fillId="12" borderId="11" xfId="0" applyNumberFormat="1" applyFont="1" applyFill="1" applyBorder="1" applyAlignment="1" applyProtection="1">
      <alignment horizontal="center" wrapText="1"/>
      <protection locked="0"/>
    </xf>
    <xf numFmtId="0" fontId="6" fillId="0" borderId="13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6" fillId="2" borderId="15" xfId="0" applyNumberFormat="1" applyFont="1" applyFill="1" applyBorder="1" applyAlignment="1" applyProtection="1">
      <alignment horizontal="center"/>
    </xf>
    <xf numFmtId="2" fontId="6" fillId="3" borderId="15" xfId="0" applyNumberFormat="1" applyFont="1" applyFill="1" applyBorder="1" applyAlignment="1" applyProtection="1">
      <alignment horizontal="center"/>
    </xf>
    <xf numFmtId="2" fontId="6" fillId="4" borderId="15" xfId="0" applyNumberFormat="1" applyFont="1" applyFill="1" applyBorder="1" applyAlignment="1" applyProtection="1">
      <alignment horizontal="center"/>
    </xf>
    <xf numFmtId="2" fontId="6" fillId="5" borderId="9" xfId="0" applyNumberFormat="1" applyFont="1" applyFill="1" applyBorder="1" applyAlignment="1" applyProtection="1">
      <alignment horizontal="center"/>
      <protection locked="0"/>
    </xf>
    <xf numFmtId="2" fontId="6" fillId="6" borderId="15" xfId="0" applyNumberFormat="1" applyFont="1" applyFill="1" applyBorder="1" applyAlignment="1" applyProtection="1">
      <alignment horizontal="center"/>
      <protection locked="0"/>
    </xf>
    <xf numFmtId="2" fontId="6" fillId="7" borderId="15" xfId="0" applyNumberFormat="1" applyFont="1" applyFill="1" applyBorder="1" applyAlignment="1" applyProtection="1">
      <alignment horizontal="center"/>
      <protection locked="0"/>
    </xf>
    <xf numFmtId="2" fontId="6" fillId="4" borderId="15" xfId="0" applyNumberFormat="1" applyFont="1" applyFill="1" applyBorder="1" applyAlignment="1" applyProtection="1">
      <alignment horizontal="center"/>
      <protection locked="0"/>
    </xf>
    <xf numFmtId="2" fontId="6" fillId="8" borderId="15" xfId="0" applyNumberFormat="1" applyFont="1" applyFill="1" applyBorder="1" applyAlignment="1" applyProtection="1">
      <alignment horizontal="center"/>
      <protection locked="0"/>
    </xf>
    <xf numFmtId="2" fontId="6" fillId="9" borderId="15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2" fontId="6" fillId="10" borderId="15" xfId="0" applyNumberFormat="1" applyFont="1" applyFill="1" applyBorder="1" applyAlignment="1" applyProtection="1">
      <alignment horizontal="center"/>
      <protection locked="0"/>
    </xf>
    <xf numFmtId="2" fontId="6" fillId="11" borderId="15" xfId="0" applyNumberFormat="1" applyFont="1" applyFill="1" applyBorder="1" applyAlignment="1" applyProtection="1">
      <alignment horizontal="center"/>
      <protection locked="0"/>
    </xf>
    <xf numFmtId="2" fontId="6" fillId="12" borderId="15" xfId="0" applyNumberFormat="1" applyFont="1" applyFill="1" applyBorder="1" applyAlignment="1" applyProtection="1">
      <alignment horizontal="center"/>
      <protection locked="0"/>
    </xf>
    <xf numFmtId="2" fontId="6" fillId="13" borderId="6" xfId="0" applyNumberFormat="1" applyFont="1" applyFill="1" applyBorder="1" applyAlignment="1" applyProtection="1">
      <alignment horizontal="center"/>
      <protection locked="0"/>
    </xf>
    <xf numFmtId="0" fontId="7" fillId="2" borderId="16" xfId="0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4" fontId="7" fillId="2" borderId="20" xfId="0" applyNumberFormat="1" applyFont="1" applyFill="1" applyBorder="1" applyAlignment="1" applyProtection="1">
      <alignment horizontal="right"/>
    </xf>
    <xf numFmtId="0" fontId="7" fillId="0" borderId="22" xfId="0" applyFont="1" applyBorder="1"/>
    <xf numFmtId="49" fontId="7" fillId="0" borderId="6" xfId="0" applyNumberFormat="1" applyFont="1" applyBorder="1" applyAlignment="1">
      <alignment horizontal="center"/>
    </xf>
    <xf numFmtId="4" fontId="6" fillId="14" borderId="23" xfId="0" applyNumberFormat="1" applyFont="1" applyFill="1" applyBorder="1" applyAlignment="1" applyProtection="1">
      <alignment horizontal="right"/>
    </xf>
    <xf numFmtId="0" fontId="8" fillId="6" borderId="11" xfId="0" applyFont="1" applyFill="1" applyBorder="1"/>
    <xf numFmtId="49" fontId="6" fillId="6" borderId="6" xfId="0" applyNumberFormat="1" applyFont="1" applyFill="1" applyBorder="1" applyAlignment="1">
      <alignment horizontal="center"/>
    </xf>
    <xf numFmtId="4" fontId="5" fillId="3" borderId="3" xfId="0" applyNumberFormat="1" applyFont="1" applyFill="1" applyBorder="1" applyAlignment="1" applyProtection="1">
      <alignment horizontal="right"/>
    </xf>
    <xf numFmtId="0" fontId="9" fillId="6" borderId="11" xfId="0" applyFont="1" applyFill="1" applyBorder="1"/>
    <xf numFmtId="49" fontId="9" fillId="6" borderId="6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5" fillId="6" borderId="6" xfId="0" applyNumberFormat="1" applyFont="1" applyFill="1" applyBorder="1" applyAlignment="1">
      <alignment horizontal="center"/>
    </xf>
    <xf numFmtId="49" fontId="8" fillId="6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/>
      <protection locked="0"/>
    </xf>
    <xf numFmtId="4" fontId="5" fillId="4" borderId="6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  <protection locked="0"/>
    </xf>
    <xf numFmtId="4" fontId="5" fillId="6" borderId="6" xfId="0" applyNumberFormat="1" applyFont="1" applyFill="1" applyBorder="1" applyAlignment="1" applyProtection="1">
      <alignment horizontal="right"/>
      <protection locked="0"/>
    </xf>
    <xf numFmtId="4" fontId="5" fillId="7" borderId="6" xfId="0" applyNumberFormat="1" applyFont="1" applyFill="1" applyBorder="1" applyAlignment="1" applyProtection="1">
      <alignment horizontal="right"/>
      <protection locked="0"/>
    </xf>
    <xf numFmtId="4" fontId="5" fillId="8" borderId="6" xfId="0" applyNumberFormat="1" applyFont="1" applyFill="1" applyBorder="1" applyAlignment="1" applyProtection="1">
      <alignment horizontal="right"/>
      <protection locked="0"/>
    </xf>
    <xf numFmtId="4" fontId="5" fillId="9" borderId="6" xfId="0" applyNumberFormat="1" applyFont="1" applyFill="1" applyBorder="1" applyAlignment="1" applyProtection="1">
      <alignment horizontal="right"/>
      <protection locked="0"/>
    </xf>
    <xf numFmtId="4" fontId="5" fillId="3" borderId="6" xfId="0" applyNumberFormat="1" applyFont="1" applyFill="1" applyBorder="1" applyAlignment="1" applyProtection="1">
      <alignment horizontal="right"/>
      <protection locked="0"/>
    </xf>
    <xf numFmtId="4" fontId="5" fillId="10" borderId="6" xfId="0" applyNumberFormat="1" applyFont="1" applyFill="1" applyBorder="1" applyAlignment="1" applyProtection="1">
      <alignment horizontal="right"/>
      <protection locked="0"/>
    </xf>
    <xf numFmtId="4" fontId="5" fillId="11" borderId="6" xfId="0" applyNumberFormat="1" applyFont="1" applyFill="1" applyBorder="1" applyAlignment="1" applyProtection="1">
      <alignment horizontal="right"/>
      <protection locked="0"/>
    </xf>
    <xf numFmtId="4" fontId="5" fillId="12" borderId="1" xfId="0" applyNumberFormat="1" applyFont="1" applyFill="1" applyBorder="1" applyAlignment="1" applyProtection="1">
      <alignment horizontal="right"/>
      <protection locked="0"/>
    </xf>
    <xf numFmtId="4" fontId="5" fillId="13" borderId="6" xfId="0" applyNumberFormat="1" applyFont="1" applyFill="1" applyBorder="1" applyAlignment="1" applyProtection="1">
      <alignment horizontal="right"/>
      <protection locked="0"/>
    </xf>
    <xf numFmtId="0" fontId="9" fillId="6" borderId="11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right"/>
    </xf>
    <xf numFmtId="4" fontId="5" fillId="4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</xf>
    <xf numFmtId="4" fontId="5" fillId="6" borderId="3" xfId="0" applyNumberFormat="1" applyFont="1" applyFill="1" applyBorder="1" applyAlignment="1" applyProtection="1">
      <alignment horizontal="right"/>
    </xf>
    <xf numFmtId="4" fontId="5" fillId="7" borderId="3" xfId="0" applyNumberFormat="1" applyFont="1" applyFill="1" applyBorder="1" applyAlignment="1" applyProtection="1">
      <alignment horizontal="right"/>
    </xf>
    <xf numFmtId="4" fontId="5" fillId="4" borderId="3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</xf>
    <xf numFmtId="4" fontId="5" fillId="10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  <protection locked="0"/>
    </xf>
    <xf numFmtId="4" fontId="5" fillId="9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  <protection locked="0"/>
    </xf>
    <xf numFmtId="4" fontId="5" fillId="5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5" fillId="7" borderId="3" xfId="0" applyNumberFormat="1" applyFont="1" applyFill="1" applyBorder="1" applyAlignment="1" applyProtection="1">
      <alignment horizontal="right"/>
      <protection locked="0"/>
    </xf>
    <xf numFmtId="4" fontId="5" fillId="10" borderId="3" xfId="0" applyNumberFormat="1" applyFont="1" applyFill="1" applyBorder="1" applyAlignment="1" applyProtection="1">
      <alignment horizontal="right"/>
      <protection locked="0"/>
    </xf>
    <xf numFmtId="4" fontId="5" fillId="12" borderId="2" xfId="0" applyNumberFormat="1" applyFont="1" applyFill="1" applyBorder="1" applyAlignment="1" applyProtection="1">
      <alignment horizontal="right"/>
      <protection locked="0"/>
    </xf>
    <xf numFmtId="4" fontId="5" fillId="5" borderId="6" xfId="0" applyNumberFormat="1" applyFont="1" applyFill="1" applyBorder="1" applyAlignment="1" applyProtection="1">
      <alignment horizontal="right"/>
    </xf>
    <xf numFmtId="4" fontId="5" fillId="6" borderId="6" xfId="0" applyNumberFormat="1" applyFont="1" applyFill="1" applyBorder="1" applyAlignment="1" applyProtection="1">
      <alignment horizontal="right"/>
    </xf>
    <xf numFmtId="4" fontId="5" fillId="4" borderId="6" xfId="0" applyNumberFormat="1" applyFont="1" applyFill="1" applyBorder="1" applyAlignment="1" applyProtection="1">
      <alignment horizontal="right"/>
    </xf>
    <xf numFmtId="4" fontId="5" fillId="9" borderId="6" xfId="0" applyNumberFormat="1" applyFont="1" applyFill="1" applyBorder="1" applyAlignment="1" applyProtection="1">
      <alignment horizontal="right"/>
    </xf>
    <xf numFmtId="4" fontId="5" fillId="3" borderId="6" xfId="0" applyNumberFormat="1" applyFont="1" applyFill="1" applyBorder="1" applyAlignment="1" applyProtection="1">
      <alignment horizontal="right"/>
    </xf>
    <xf numFmtId="4" fontId="5" fillId="12" borderId="1" xfId="0" applyNumberFormat="1" applyFont="1" applyFill="1" applyBorder="1" applyAlignment="1" applyProtection="1">
      <alignment horizontal="right"/>
    </xf>
    <xf numFmtId="4" fontId="5" fillId="7" borderId="6" xfId="0" applyNumberFormat="1" applyFont="1" applyFill="1" applyBorder="1" applyAlignment="1" applyProtection="1">
      <alignment horizontal="right"/>
    </xf>
    <xf numFmtId="4" fontId="5" fillId="8" borderId="6" xfId="0" applyNumberFormat="1" applyFont="1" applyFill="1" applyBorder="1" applyAlignment="1" applyProtection="1">
      <alignment horizontal="right"/>
    </xf>
    <xf numFmtId="4" fontId="5" fillId="11" borderId="6" xfId="0" applyNumberFormat="1" applyFont="1" applyFill="1" applyBorder="1" applyAlignment="1" applyProtection="1">
      <alignment horizontal="right"/>
    </xf>
    <xf numFmtId="4" fontId="5" fillId="13" borderId="6" xfId="0" applyNumberFormat="1" applyFont="1" applyFill="1" applyBorder="1" applyAlignment="1" applyProtection="1">
      <alignment horizontal="right"/>
    </xf>
    <xf numFmtId="4" fontId="5" fillId="10" borderId="6" xfId="0" applyNumberFormat="1" applyFont="1" applyFill="1" applyBorder="1" applyAlignment="1" applyProtection="1">
      <alignment horizontal="right"/>
    </xf>
    <xf numFmtId="4" fontId="5" fillId="3" borderId="24" xfId="0" applyNumberFormat="1" applyFont="1" applyFill="1" applyBorder="1" applyAlignment="1" applyProtection="1">
      <alignment horizontal="right"/>
    </xf>
    <xf numFmtId="4" fontId="5" fillId="4" borderId="25" xfId="0" applyNumberFormat="1" applyFont="1" applyFill="1" applyBorder="1" applyAlignment="1" applyProtection="1">
      <alignment horizontal="right"/>
    </xf>
    <xf numFmtId="4" fontId="5" fillId="5" borderId="25" xfId="0" applyNumberFormat="1" applyFont="1" applyFill="1" applyBorder="1" applyAlignment="1" applyProtection="1">
      <alignment horizontal="right"/>
    </xf>
    <xf numFmtId="4" fontId="5" fillId="6" borderId="25" xfId="0" applyNumberFormat="1" applyFont="1" applyFill="1" applyBorder="1" applyAlignment="1" applyProtection="1">
      <alignment horizontal="right"/>
    </xf>
    <xf numFmtId="4" fontId="5" fillId="7" borderId="25" xfId="0" applyNumberFormat="1" applyFont="1" applyFill="1" applyBorder="1" applyAlignment="1" applyProtection="1">
      <alignment horizontal="right"/>
    </xf>
    <xf numFmtId="4" fontId="5" fillId="8" borderId="25" xfId="0" applyNumberFormat="1" applyFont="1" applyFill="1" applyBorder="1" applyAlignment="1" applyProtection="1">
      <alignment horizontal="right"/>
    </xf>
    <xf numFmtId="4" fontId="5" fillId="9" borderId="25" xfId="0" applyNumberFormat="1" applyFont="1" applyFill="1" applyBorder="1" applyAlignment="1" applyProtection="1">
      <alignment horizontal="right"/>
    </xf>
    <xf numFmtId="4" fontId="5" fillId="3" borderId="25" xfId="0" applyNumberFormat="1" applyFont="1" applyFill="1" applyBorder="1" applyAlignment="1" applyProtection="1">
      <alignment horizontal="right"/>
    </xf>
    <xf numFmtId="4" fontId="5" fillId="10" borderId="25" xfId="0" applyNumberFormat="1" applyFont="1" applyFill="1" applyBorder="1" applyAlignment="1" applyProtection="1">
      <alignment horizontal="right"/>
    </xf>
    <xf numFmtId="4" fontId="5" fillId="11" borderId="25" xfId="0" applyNumberFormat="1" applyFont="1" applyFill="1" applyBorder="1" applyAlignment="1" applyProtection="1">
      <alignment horizontal="right"/>
    </xf>
    <xf numFmtId="4" fontId="5" fillId="12" borderId="8" xfId="0" applyNumberFormat="1" applyFont="1" applyFill="1" applyBorder="1" applyAlignment="1" applyProtection="1">
      <alignment horizontal="right"/>
    </xf>
    <xf numFmtId="4" fontId="5" fillId="13" borderId="25" xfId="0" applyNumberFormat="1" applyFont="1" applyFill="1" applyBorder="1" applyAlignment="1" applyProtection="1">
      <alignment horizontal="right"/>
    </xf>
    <xf numFmtId="0" fontId="5" fillId="6" borderId="11" xfId="0" applyFont="1" applyFill="1" applyBorder="1"/>
    <xf numFmtId="4" fontId="5" fillId="12" borderId="6" xfId="0" applyNumberFormat="1" applyFont="1" applyFill="1" applyBorder="1" applyAlignment="1" applyProtection="1">
      <alignment horizontal="right"/>
    </xf>
    <xf numFmtId="4" fontId="5" fillId="8" borderId="3" xfId="0" applyNumberFormat="1" applyFont="1" applyFill="1" applyBorder="1" applyAlignment="1" applyProtection="1">
      <alignment horizontal="right"/>
    </xf>
    <xf numFmtId="4" fontId="5" fillId="11" borderId="3" xfId="0" applyNumberFormat="1" applyFont="1" applyFill="1" applyBorder="1" applyAlignment="1" applyProtection="1">
      <alignment horizontal="right"/>
    </xf>
    <xf numFmtId="4" fontId="5" fillId="12" borderId="3" xfId="0" applyNumberFormat="1" applyFont="1" applyFill="1" applyBorder="1" applyAlignment="1" applyProtection="1">
      <alignment horizontal="right"/>
    </xf>
    <xf numFmtId="4" fontId="5" fillId="13" borderId="3" xfId="0" applyNumberFormat="1" applyFont="1" applyFill="1" applyBorder="1" applyAlignment="1" applyProtection="1">
      <alignment horizontal="right"/>
    </xf>
    <xf numFmtId="0" fontId="11" fillId="6" borderId="11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right"/>
    </xf>
    <xf numFmtId="0" fontId="5" fillId="6" borderId="15" xfId="0" applyFont="1" applyFill="1" applyBorder="1" applyAlignment="1">
      <alignment horizontal="right"/>
    </xf>
    <xf numFmtId="4" fontId="5" fillId="3" borderId="24" xfId="0" applyNumberFormat="1" applyFont="1" applyFill="1" applyBorder="1" applyAlignment="1" applyProtection="1">
      <alignment horizontal="right"/>
      <protection locked="0"/>
    </xf>
    <xf numFmtId="4" fontId="5" fillId="4" borderId="25" xfId="0" applyNumberFormat="1" applyFont="1" applyFill="1" applyBorder="1" applyAlignment="1" applyProtection="1">
      <alignment horizontal="right"/>
      <protection locked="0"/>
    </xf>
    <xf numFmtId="4" fontId="5" fillId="5" borderId="25" xfId="0" applyNumberFormat="1" applyFont="1" applyFill="1" applyBorder="1" applyAlignment="1" applyProtection="1">
      <alignment horizontal="right"/>
      <protection locked="0"/>
    </xf>
    <xf numFmtId="4" fontId="5" fillId="6" borderId="25" xfId="0" applyNumberFormat="1" applyFont="1" applyFill="1" applyBorder="1" applyAlignment="1" applyProtection="1">
      <alignment horizontal="right"/>
      <protection locked="0"/>
    </xf>
    <xf numFmtId="4" fontId="5" fillId="7" borderId="25" xfId="0" applyNumberFormat="1" applyFont="1" applyFill="1" applyBorder="1" applyAlignment="1" applyProtection="1">
      <alignment horizontal="right"/>
      <protection locked="0"/>
    </xf>
    <xf numFmtId="4" fontId="5" fillId="8" borderId="25" xfId="0" applyNumberFormat="1" applyFont="1" applyFill="1" applyBorder="1" applyAlignment="1" applyProtection="1">
      <alignment horizontal="right"/>
      <protection locked="0"/>
    </xf>
    <xf numFmtId="4" fontId="5" fillId="9" borderId="25" xfId="0" applyNumberFormat="1" applyFont="1" applyFill="1" applyBorder="1" applyAlignment="1" applyProtection="1">
      <alignment horizontal="right"/>
      <protection locked="0"/>
    </xf>
    <xf numFmtId="4" fontId="5" fillId="10" borderId="25" xfId="0" applyNumberFormat="1" applyFont="1" applyFill="1" applyBorder="1" applyAlignment="1" applyProtection="1">
      <alignment horizontal="right"/>
      <protection locked="0"/>
    </xf>
    <xf numFmtId="4" fontId="5" fillId="11" borderId="25" xfId="0" applyNumberFormat="1" applyFont="1" applyFill="1" applyBorder="1" applyAlignment="1" applyProtection="1">
      <alignment horizontal="right"/>
      <protection locked="0"/>
    </xf>
    <xf numFmtId="4" fontId="5" fillId="12" borderId="8" xfId="0" applyNumberFormat="1" applyFont="1" applyFill="1" applyBorder="1" applyAlignment="1" applyProtection="1">
      <alignment horizontal="right"/>
      <protection locked="0"/>
    </xf>
    <xf numFmtId="4" fontId="5" fillId="3" borderId="25" xfId="0" applyNumberFormat="1" applyFont="1" applyFill="1" applyBorder="1" applyAlignment="1" applyProtection="1">
      <alignment horizontal="right"/>
      <protection locked="0"/>
    </xf>
    <xf numFmtId="0" fontId="6" fillId="6" borderId="11" xfId="0" applyFont="1" applyFill="1" applyBorder="1" applyAlignment="1">
      <alignment horizontal="left" wrapText="1"/>
    </xf>
    <xf numFmtId="0" fontId="6" fillId="6" borderId="11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/>
    </xf>
    <xf numFmtId="4" fontId="6" fillId="4" borderId="6" xfId="0" applyNumberFormat="1" applyFont="1" applyFill="1" applyBorder="1" applyAlignment="1" applyProtection="1">
      <alignment horizontal="right"/>
    </xf>
    <xf numFmtId="4" fontId="6" fillId="5" borderId="6" xfId="0" applyNumberFormat="1" applyFont="1" applyFill="1" applyBorder="1" applyAlignment="1" applyProtection="1">
      <alignment horizontal="right"/>
    </xf>
    <xf numFmtId="4" fontId="6" fillId="6" borderId="6" xfId="0" applyNumberFormat="1" applyFont="1" applyFill="1" applyBorder="1" applyAlignment="1" applyProtection="1">
      <alignment horizontal="right"/>
    </xf>
    <xf numFmtId="4" fontId="6" fillId="7" borderId="6" xfId="0" applyNumberFormat="1" applyFont="1" applyFill="1" applyBorder="1" applyAlignment="1" applyProtection="1">
      <alignment horizontal="right"/>
    </xf>
    <xf numFmtId="4" fontId="6" fillId="8" borderId="6" xfId="0" applyNumberFormat="1" applyFont="1" applyFill="1" applyBorder="1" applyAlignment="1" applyProtection="1">
      <alignment horizontal="right"/>
    </xf>
    <xf numFmtId="4" fontId="6" fillId="9" borderId="6" xfId="0" applyNumberFormat="1" applyFont="1" applyFill="1" applyBorder="1" applyAlignment="1" applyProtection="1">
      <alignment horizontal="right"/>
    </xf>
    <xf numFmtId="4" fontId="6" fillId="3" borderId="6" xfId="0" applyNumberFormat="1" applyFont="1" applyFill="1" applyBorder="1" applyAlignment="1" applyProtection="1">
      <alignment horizontal="right"/>
    </xf>
    <xf numFmtId="4" fontId="6" fillId="12" borderId="1" xfId="0" applyNumberFormat="1" applyFont="1" applyFill="1" applyBorder="1" applyAlignment="1" applyProtection="1">
      <alignment horizontal="right"/>
    </xf>
    <xf numFmtId="4" fontId="6" fillId="13" borderId="6" xfId="0" applyNumberFormat="1" applyFont="1" applyFill="1" applyBorder="1" applyAlignment="1" applyProtection="1">
      <alignment horizontal="right"/>
    </xf>
    <xf numFmtId="0" fontId="7" fillId="6" borderId="15" xfId="0" applyFont="1" applyFill="1" applyBorder="1" applyAlignment="1">
      <alignment horizontal="left" wrapText="1"/>
    </xf>
    <xf numFmtId="49" fontId="7" fillId="6" borderId="6" xfId="0" applyNumberFormat="1" applyFont="1" applyFill="1" applyBorder="1" applyAlignment="1">
      <alignment horizontal="center"/>
    </xf>
    <xf numFmtId="4" fontId="5" fillId="14" borderId="3" xfId="0" applyNumberFormat="1" applyFont="1" applyFill="1" applyBorder="1" applyAlignment="1" applyProtection="1">
      <alignment horizontal="right"/>
    </xf>
    <xf numFmtId="0" fontId="9" fillId="6" borderId="15" xfId="0" applyFont="1" applyFill="1" applyBorder="1" applyAlignment="1">
      <alignment horizontal="left" wrapText="1"/>
    </xf>
    <xf numFmtId="4" fontId="5" fillId="6" borderId="24" xfId="0" applyNumberFormat="1" applyFont="1" applyFill="1" applyBorder="1" applyAlignment="1" applyProtection="1">
      <alignment horizontal="right"/>
      <protection locked="0"/>
    </xf>
    <xf numFmtId="4" fontId="5" fillId="7" borderId="24" xfId="0" applyNumberFormat="1" applyFont="1" applyFill="1" applyBorder="1" applyAlignment="1" applyProtection="1">
      <alignment horizontal="right"/>
      <protection locked="0"/>
    </xf>
    <xf numFmtId="4" fontId="5" fillId="4" borderId="24" xfId="0" applyNumberFormat="1" applyFont="1" applyFill="1" applyBorder="1" applyAlignment="1" applyProtection="1">
      <alignment horizontal="right"/>
      <protection locked="0"/>
    </xf>
    <xf numFmtId="4" fontId="5" fillId="8" borderId="24" xfId="0" applyNumberFormat="1" applyFont="1" applyFill="1" applyBorder="1" applyAlignment="1" applyProtection="1">
      <alignment horizontal="right"/>
      <protection locked="0"/>
    </xf>
    <xf numFmtId="4" fontId="5" fillId="9" borderId="24" xfId="0" applyNumberFormat="1" applyFont="1" applyFill="1" applyBorder="1" applyAlignment="1" applyProtection="1">
      <alignment horizontal="right"/>
      <protection locked="0"/>
    </xf>
    <xf numFmtId="4" fontId="5" fillId="10" borderId="24" xfId="0" applyNumberFormat="1" applyFont="1" applyFill="1" applyBorder="1" applyAlignment="1" applyProtection="1">
      <alignment horizontal="right"/>
      <protection locked="0"/>
    </xf>
    <xf numFmtId="4" fontId="5" fillId="11" borderId="24" xfId="0" applyNumberFormat="1" applyFont="1" applyFill="1" applyBorder="1" applyAlignment="1" applyProtection="1">
      <alignment horizontal="right"/>
      <protection locked="0"/>
    </xf>
    <xf numFmtId="4" fontId="5" fillId="12" borderId="24" xfId="0" applyNumberFormat="1" applyFont="1" applyFill="1" applyBorder="1" applyAlignment="1" applyProtection="1">
      <alignment horizontal="right"/>
      <protection locked="0"/>
    </xf>
    <xf numFmtId="4" fontId="5" fillId="13" borderId="24" xfId="0" applyNumberFormat="1" applyFont="1" applyFill="1" applyBorder="1" applyAlignment="1" applyProtection="1">
      <alignment horizontal="right"/>
      <protection locked="0"/>
    </xf>
    <xf numFmtId="4" fontId="5" fillId="3" borderId="2" xfId="0" applyNumberFormat="1" applyFont="1" applyFill="1" applyBorder="1" applyAlignment="1" applyProtection="1">
      <alignment horizontal="right"/>
    </xf>
    <xf numFmtId="4" fontId="5" fillId="4" borderId="1" xfId="0" applyNumberFormat="1" applyFont="1" applyFill="1" applyBorder="1" applyAlignment="1" applyProtection="1">
      <alignment horizontal="right"/>
    </xf>
    <xf numFmtId="4" fontId="5" fillId="5" borderId="1" xfId="0" applyNumberFormat="1" applyFont="1" applyFill="1" applyBorder="1" applyAlignment="1" applyProtection="1">
      <alignment horizontal="right"/>
    </xf>
    <xf numFmtId="4" fontId="5" fillId="6" borderId="1" xfId="0" applyNumberFormat="1" applyFont="1" applyFill="1" applyBorder="1" applyAlignment="1" applyProtection="1">
      <alignment horizontal="right"/>
    </xf>
    <xf numFmtId="4" fontId="5" fillId="7" borderId="1" xfId="0" applyNumberFormat="1" applyFont="1" applyFill="1" applyBorder="1" applyAlignment="1" applyProtection="1">
      <alignment horizontal="right"/>
    </xf>
    <xf numFmtId="4" fontId="5" fillId="8" borderId="1" xfId="0" applyNumberFormat="1" applyFont="1" applyFill="1" applyBorder="1" applyAlignment="1" applyProtection="1">
      <alignment horizontal="right"/>
    </xf>
    <xf numFmtId="4" fontId="5" fillId="9" borderId="1" xfId="0" applyNumberFormat="1" applyFont="1" applyFill="1" applyBorder="1" applyAlignment="1" applyProtection="1">
      <alignment horizontal="right"/>
    </xf>
    <xf numFmtId="4" fontId="5" fillId="3" borderId="1" xfId="0" applyNumberFormat="1" applyFont="1" applyFill="1" applyBorder="1" applyAlignment="1" applyProtection="1">
      <alignment horizontal="right"/>
    </xf>
    <xf numFmtId="4" fontId="5" fillId="10" borderId="1" xfId="0" applyNumberFormat="1" applyFont="1" applyFill="1" applyBorder="1" applyAlignment="1" applyProtection="1">
      <alignment horizontal="right"/>
    </xf>
    <xf numFmtId="4" fontId="5" fillId="11" borderId="1" xfId="0" applyNumberFormat="1" applyFont="1" applyFill="1" applyBorder="1" applyAlignment="1" applyProtection="1">
      <alignment horizontal="right"/>
    </xf>
    <xf numFmtId="4" fontId="5" fillId="3" borderId="26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left"/>
    </xf>
    <xf numFmtId="4" fontId="5" fillId="15" borderId="3" xfId="0" applyNumberFormat="1" applyFont="1" applyFill="1" applyBorder="1" applyAlignment="1" applyProtection="1">
      <alignment horizontal="right"/>
    </xf>
    <xf numFmtId="4" fontId="5" fillId="7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  <protection locked="0"/>
    </xf>
    <xf numFmtId="4" fontId="5" fillId="12" borderId="9" xfId="0" applyNumberFormat="1" applyFont="1" applyFill="1" applyBorder="1" applyAlignment="1" applyProtection="1">
      <alignment horizontal="right"/>
      <protection locked="0"/>
    </xf>
    <xf numFmtId="4" fontId="5" fillId="15" borderId="24" xfId="0" applyNumberFormat="1" applyFont="1" applyFill="1" applyBorder="1" applyAlignment="1" applyProtection="1">
      <alignment horizontal="right"/>
      <protection locked="0"/>
    </xf>
    <xf numFmtId="4" fontId="5" fillId="13" borderId="25" xfId="0" applyNumberFormat="1" applyFont="1" applyFill="1" applyBorder="1" applyAlignment="1" applyProtection="1">
      <alignment horizontal="right"/>
      <protection locked="0"/>
    </xf>
    <xf numFmtId="0" fontId="9" fillId="6" borderId="15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right"/>
    </xf>
    <xf numFmtId="49" fontId="13" fillId="6" borderId="6" xfId="0" applyNumberFormat="1" applyFont="1" applyFill="1" applyBorder="1" applyAlignment="1">
      <alignment horizontal="center"/>
    </xf>
    <xf numFmtId="0" fontId="7" fillId="6" borderId="15" xfId="0" applyFont="1" applyFill="1" applyBorder="1" applyAlignment="1">
      <alignment horizontal="left"/>
    </xf>
    <xf numFmtId="4" fontId="6" fillId="4" borderId="3" xfId="0" applyNumberFormat="1" applyFont="1" applyFill="1" applyBorder="1" applyAlignment="1" applyProtection="1">
      <alignment horizontal="right"/>
    </xf>
    <xf numFmtId="4" fontId="6" fillId="5" borderId="3" xfId="0" applyNumberFormat="1" applyFont="1" applyFill="1" applyBorder="1" applyAlignment="1" applyProtection="1">
      <alignment horizontal="right"/>
    </xf>
    <xf numFmtId="4" fontId="6" fillId="6" borderId="3" xfId="0" applyNumberFormat="1" applyFont="1" applyFill="1" applyBorder="1" applyAlignment="1" applyProtection="1">
      <alignment horizontal="right"/>
    </xf>
    <xf numFmtId="4" fontId="6" fillId="7" borderId="3" xfId="0" applyNumberFormat="1" applyFont="1" applyFill="1" applyBorder="1" applyAlignment="1" applyProtection="1">
      <alignment horizontal="right"/>
    </xf>
    <xf numFmtId="4" fontId="6" fillId="8" borderId="3" xfId="0" applyNumberFormat="1" applyFont="1" applyFill="1" applyBorder="1" applyAlignment="1" applyProtection="1">
      <alignment horizontal="right"/>
    </xf>
    <xf numFmtId="4" fontId="6" fillId="9" borderId="3" xfId="0" applyNumberFormat="1" applyFont="1" applyFill="1" applyBorder="1" applyAlignment="1" applyProtection="1">
      <alignment horizontal="right"/>
    </xf>
    <xf numFmtId="4" fontId="6" fillId="10" borderId="3" xfId="0" applyNumberFormat="1" applyFont="1" applyFill="1" applyBorder="1" applyAlignment="1" applyProtection="1">
      <alignment horizontal="right"/>
    </xf>
    <xf numFmtId="4" fontId="6" fillId="11" borderId="3" xfId="0" applyNumberFormat="1" applyFont="1" applyFill="1" applyBorder="1" applyAlignment="1" applyProtection="1">
      <alignment horizontal="right"/>
    </xf>
    <xf numFmtId="4" fontId="6" fillId="12" borderId="3" xfId="0" applyNumberFormat="1" applyFont="1" applyFill="1" applyBorder="1" applyAlignment="1" applyProtection="1">
      <alignment horizontal="right"/>
    </xf>
    <xf numFmtId="4" fontId="6" fillId="13" borderId="3" xfId="0" applyNumberFormat="1" applyFont="1" applyFill="1" applyBorder="1" applyAlignment="1" applyProtection="1">
      <alignment horizontal="right"/>
    </xf>
    <xf numFmtId="0" fontId="7" fillId="6" borderId="11" xfId="0" applyFont="1" applyFill="1" applyBorder="1"/>
    <xf numFmtId="0" fontId="8" fillId="6" borderId="2" xfId="0" applyFont="1" applyFill="1" applyBorder="1"/>
    <xf numFmtId="0" fontId="5" fillId="6" borderId="1" xfId="0" applyFont="1" applyFill="1" applyBorder="1" applyAlignment="1">
      <alignment horizontal="center" wrapText="1"/>
    </xf>
    <xf numFmtId="4" fontId="6" fillId="11" borderId="6" xfId="0" applyNumberFormat="1" applyFont="1" applyFill="1" applyBorder="1" applyAlignment="1" applyProtection="1">
      <alignment horizontal="right"/>
    </xf>
    <xf numFmtId="0" fontId="5" fillId="6" borderId="27" xfId="0" applyFont="1" applyFill="1" applyBorder="1" applyAlignment="1">
      <alignment horizontal="right" wrapText="1"/>
    </xf>
    <xf numFmtId="4" fontId="6" fillId="12" borderId="2" xfId="0" applyNumberFormat="1" applyFont="1" applyFill="1" applyBorder="1" applyAlignment="1" applyProtection="1">
      <alignment horizontal="right"/>
    </xf>
    <xf numFmtId="0" fontId="8" fillId="6" borderId="22" xfId="0" applyFont="1" applyFill="1" applyBorder="1" applyAlignment="1">
      <alignment horizontal="left" wrapText="1"/>
    </xf>
    <xf numFmtId="0" fontId="5" fillId="6" borderId="11" xfId="0" applyFont="1" applyFill="1" applyBorder="1" applyAlignment="1">
      <alignment horizontal="right" wrapText="1"/>
    </xf>
    <xf numFmtId="0" fontId="8" fillId="6" borderId="11" xfId="0" applyFont="1" applyFill="1" applyBorder="1" applyAlignment="1">
      <alignment horizontal="left" wrapText="1"/>
    </xf>
    <xf numFmtId="2" fontId="13" fillId="11" borderId="6" xfId="0" applyNumberFormat="1" applyFont="1" applyFill="1" applyBorder="1"/>
    <xf numFmtId="0" fontId="0" fillId="11" borderId="6" xfId="0" applyFill="1" applyBorder="1"/>
    <xf numFmtId="0" fontId="0" fillId="11" borderId="3" xfId="0" applyFill="1" applyBorder="1"/>
    <xf numFmtId="49" fontId="5" fillId="6" borderId="6" xfId="0" applyNumberFormat="1" applyFont="1" applyFill="1" applyBorder="1" applyAlignment="1"/>
    <xf numFmtId="49" fontId="5" fillId="6" borderId="3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left"/>
    </xf>
    <xf numFmtId="4" fontId="5" fillId="14" borderId="3" xfId="0" applyNumberFormat="1" applyFont="1" applyFill="1" applyBorder="1" applyAlignment="1" applyProtection="1">
      <alignment horizontal="right"/>
      <protection locked="0"/>
    </xf>
    <xf numFmtId="4" fontId="5" fillId="5" borderId="13" xfId="0" applyNumberFormat="1" applyFont="1" applyFill="1" applyBorder="1" applyAlignment="1" applyProtection="1">
      <alignment horizontal="right"/>
    </xf>
    <xf numFmtId="4" fontId="5" fillId="6" borderId="13" xfId="0" applyNumberFormat="1" applyFont="1" applyFill="1" applyBorder="1" applyAlignment="1" applyProtection="1">
      <alignment horizontal="right"/>
    </xf>
    <xf numFmtId="4" fontId="6" fillId="7" borderId="13" xfId="0" applyNumberFormat="1" applyFont="1" applyFill="1" applyBorder="1" applyAlignment="1" applyProtection="1">
      <alignment horizontal="right"/>
    </xf>
    <xf numFmtId="4" fontId="6" fillId="3" borderId="13" xfId="0" applyNumberFormat="1" applyFont="1" applyFill="1" applyBorder="1" applyAlignment="1" applyProtection="1">
      <alignment horizontal="right"/>
    </xf>
    <xf numFmtId="4" fontId="6" fillId="6" borderId="13" xfId="0" applyNumberFormat="1" applyFont="1" applyFill="1" applyBorder="1" applyAlignment="1" applyProtection="1">
      <alignment horizontal="right"/>
    </xf>
    <xf numFmtId="4" fontId="5" fillId="11" borderId="28" xfId="0" applyNumberFormat="1" applyFont="1" applyFill="1" applyBorder="1" applyAlignment="1" applyProtection="1">
      <alignment horizontal="right"/>
      <protection locked="0"/>
    </xf>
    <xf numFmtId="4" fontId="5" fillId="7" borderId="13" xfId="0" applyNumberFormat="1" applyFont="1" applyFill="1" applyBorder="1" applyAlignment="1" applyProtection="1">
      <alignment horizontal="right"/>
    </xf>
    <xf numFmtId="4" fontId="6" fillId="5" borderId="13" xfId="0" applyNumberFormat="1" applyFont="1" applyFill="1" applyBorder="1" applyAlignment="1" applyProtection="1">
      <alignment horizontal="right"/>
    </xf>
    <xf numFmtId="4" fontId="6" fillId="3" borderId="3" xfId="0" applyNumberFormat="1" applyFont="1" applyFill="1" applyBorder="1" applyAlignment="1" applyProtection="1">
      <alignment horizontal="right"/>
      <protection locked="0"/>
    </xf>
    <xf numFmtId="4" fontId="6" fillId="5" borderId="3" xfId="0" applyNumberFormat="1" applyFont="1" applyFill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6" fillId="8" borderId="3" xfId="0" applyNumberFormat="1" applyFont="1" applyFill="1" applyBorder="1" applyAlignment="1" applyProtection="1">
      <alignment horizontal="right"/>
      <protection locked="0"/>
    </xf>
    <xf numFmtId="4" fontId="6" fillId="9" borderId="3" xfId="0" applyNumberFormat="1" applyFont="1" applyFill="1" applyBorder="1" applyAlignment="1" applyProtection="1">
      <alignment horizontal="right"/>
      <protection locked="0"/>
    </xf>
    <xf numFmtId="4" fontId="6" fillId="10" borderId="3" xfId="0" applyNumberFormat="1" applyFont="1" applyFill="1" applyBorder="1" applyAlignment="1" applyProtection="1">
      <alignment horizontal="right"/>
      <protection locked="0"/>
    </xf>
    <xf numFmtId="4" fontId="6" fillId="6" borderId="3" xfId="0" applyNumberFormat="1" applyFont="1" applyFill="1" applyBorder="1" applyAlignment="1" applyProtection="1">
      <alignment horizontal="right"/>
      <protection locked="0"/>
    </xf>
    <xf numFmtId="4" fontId="6" fillId="11" borderId="3" xfId="0" applyNumberFormat="1" applyFont="1" applyFill="1" applyBorder="1" applyAlignment="1" applyProtection="1">
      <alignment horizontal="right"/>
      <protection locked="0"/>
    </xf>
    <xf numFmtId="4" fontId="6" fillId="12" borderId="3" xfId="0" applyNumberFormat="1" applyFont="1" applyFill="1" applyBorder="1" applyAlignment="1" applyProtection="1">
      <alignment horizontal="right"/>
      <protection locked="0"/>
    </xf>
    <xf numFmtId="4" fontId="6" fillId="13" borderId="3" xfId="0" applyNumberFormat="1" applyFont="1" applyFill="1" applyBorder="1" applyAlignment="1" applyProtection="1">
      <alignment horizontal="right"/>
      <protection locked="0"/>
    </xf>
    <xf numFmtId="4" fontId="7" fillId="14" borderId="29" xfId="0" applyNumberFormat="1" applyFont="1" applyFill="1" applyBorder="1" applyAlignment="1" applyProtection="1">
      <alignment horizontal="right"/>
    </xf>
    <xf numFmtId="4" fontId="15" fillId="16" borderId="6" xfId="0" applyNumberFormat="1" applyFont="1" applyFill="1" applyBorder="1"/>
    <xf numFmtId="0" fontId="15" fillId="16" borderId="6" xfId="0" applyFont="1" applyFill="1" applyBorder="1"/>
    <xf numFmtId="0" fontId="16" fillId="17" borderId="8" xfId="0" applyFont="1" applyFill="1" applyBorder="1" applyAlignment="1">
      <alignment horizontal="center" wrapText="1"/>
    </xf>
    <xf numFmtId="0" fontId="15" fillId="17" borderId="24" xfId="0" applyFont="1" applyFill="1" applyBorder="1" applyAlignment="1">
      <alignment horizontal="center" wrapText="1"/>
    </xf>
    <xf numFmtId="0" fontId="16" fillId="17" borderId="6" xfId="0" applyFont="1" applyFill="1" applyBorder="1"/>
    <xf numFmtId="4" fontId="5" fillId="17" borderId="1" xfId="0" applyNumberFormat="1" applyFont="1" applyFill="1" applyBorder="1"/>
    <xf numFmtId="4" fontId="5" fillId="17" borderId="6" xfId="0" applyNumberFormat="1" applyFont="1" applyFill="1" applyBorder="1"/>
    <xf numFmtId="0" fontId="15" fillId="17" borderId="13" xfId="0" applyFont="1" applyFill="1" applyBorder="1" applyAlignment="1">
      <alignment horizontal="center" wrapText="1"/>
    </xf>
    <xf numFmtId="0" fontId="15" fillId="17" borderId="26" xfId="0" applyFont="1" applyFill="1" applyBorder="1" applyAlignment="1">
      <alignment horizontal="center" wrapText="1"/>
    </xf>
    <xf numFmtId="0" fontId="15" fillId="17" borderId="30" xfId="0" applyFont="1" applyFill="1" applyBorder="1" applyAlignment="1">
      <alignment horizontal="center" wrapText="1"/>
    </xf>
    <xf numFmtId="0" fontId="15" fillId="17" borderId="23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6" fillId="12" borderId="2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2" fontId="6" fillId="8" borderId="23" xfId="0" applyNumberFormat="1" applyFont="1" applyFill="1" applyBorder="1" applyAlignment="1">
      <alignment horizontal="center"/>
    </xf>
    <xf numFmtId="2" fontId="6" fillId="12" borderId="22" xfId="0" applyNumberFormat="1" applyFont="1" applyFill="1" applyBorder="1" applyAlignment="1" applyProtection="1">
      <alignment horizontal="center" wrapText="1"/>
      <protection locked="0"/>
    </xf>
    <xf numFmtId="2" fontId="6" fillId="12" borderId="28" xfId="0" applyNumberFormat="1" applyFont="1" applyFill="1" applyBorder="1" applyAlignment="1" applyProtection="1">
      <alignment horizontal="center" wrapText="1"/>
      <protection locked="0"/>
    </xf>
    <xf numFmtId="0" fontId="16" fillId="16" borderId="1" xfId="0" applyFont="1" applyFill="1" applyBorder="1" applyAlignment="1"/>
    <xf numFmtId="0" fontId="6" fillId="12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4" fontId="5" fillId="19" borderId="3" xfId="0" applyNumberFormat="1" applyFont="1" applyFill="1" applyBorder="1"/>
    <xf numFmtId="4" fontId="5" fillId="12" borderId="6" xfId="0" applyNumberFormat="1" applyFont="1" applyFill="1" applyBorder="1"/>
    <xf numFmtId="164" fontId="17" fillId="0" borderId="6" xfId="0" applyNumberFormat="1" applyFont="1" applyBorder="1"/>
    <xf numFmtId="0" fontId="15" fillId="16" borderId="1" xfId="0" applyFont="1" applyFill="1" applyBorder="1"/>
    <xf numFmtId="0" fontId="15" fillId="18" borderId="1" xfId="0" applyFont="1" applyFill="1" applyBorder="1" applyAlignment="1"/>
    <xf numFmtId="4" fontId="5" fillId="8" borderId="3" xfId="0" applyNumberFormat="1" applyFont="1" applyFill="1" applyBorder="1"/>
    <xf numFmtId="0" fontId="5" fillId="12" borderId="6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6" fillId="12" borderId="24" xfId="0" applyFont="1" applyFill="1" applyBorder="1" applyAlignment="1">
      <alignment horizontal="left"/>
    </xf>
    <xf numFmtId="0" fontId="15" fillId="16" borderId="6" xfId="0" applyFont="1" applyFill="1" applyBorder="1" applyAlignment="1">
      <alignment horizontal="right"/>
    </xf>
    <xf numFmtId="0" fontId="15" fillId="16" borderId="1" xfId="0" applyFont="1" applyFill="1" applyBorder="1" applyAlignment="1">
      <alignment horizontal="right"/>
    </xf>
    <xf numFmtId="0" fontId="5" fillId="12" borderId="30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left"/>
    </xf>
    <xf numFmtId="0" fontId="5" fillId="12" borderId="23" xfId="0" applyFont="1" applyFill="1" applyBorder="1" applyAlignment="1">
      <alignment horizontal="left"/>
    </xf>
    <xf numFmtId="0" fontId="5" fillId="12" borderId="27" xfId="0" applyFont="1" applyFill="1" applyBorder="1" applyAlignment="1">
      <alignment horizontal="left"/>
    </xf>
    <xf numFmtId="0" fontId="15" fillId="16" borderId="6" xfId="0" applyFont="1" applyFill="1" applyBorder="1" applyAlignment="1"/>
    <xf numFmtId="4" fontId="5" fillId="12" borderId="31" xfId="0" applyNumberFormat="1" applyFont="1" applyFill="1" applyBorder="1" applyAlignment="1">
      <alignment horizontal="right"/>
    </xf>
    <xf numFmtId="0" fontId="15" fillId="18" borderId="1" xfId="0" applyFont="1" applyFill="1" applyBorder="1"/>
    <xf numFmtId="4" fontId="5" fillId="12" borderId="6" xfId="0" applyNumberFormat="1" applyFont="1" applyFill="1" applyBorder="1" applyAlignment="1">
      <alignment horizontal="right"/>
    </xf>
    <xf numFmtId="4" fontId="5" fillId="12" borderId="1" xfId="0" applyNumberFormat="1" applyFont="1" applyFill="1" applyBorder="1"/>
    <xf numFmtId="166" fontId="15" fillId="16" borderId="6" xfId="0" applyNumberFormat="1" applyFont="1" applyFill="1" applyBorder="1"/>
    <xf numFmtId="168" fontId="15" fillId="18" borderId="6" xfId="0" applyNumberFormat="1" applyFont="1" applyFill="1" applyBorder="1"/>
    <xf numFmtId="166" fontId="15" fillId="16" borderId="6" xfId="0" applyNumberFormat="1" applyFont="1" applyFill="1" applyBorder="1" applyAlignment="1"/>
    <xf numFmtId="0" fontId="15" fillId="16" borderId="1" xfId="0" applyFont="1" applyFill="1" applyBorder="1" applyAlignment="1"/>
    <xf numFmtId="4" fontId="16" fillId="20" borderId="25" xfId="0" applyNumberFormat="1" applyFont="1" applyFill="1" applyBorder="1" applyAlignment="1"/>
    <xf numFmtId="0" fontId="5" fillId="20" borderId="1" xfId="0" applyFont="1" applyFill="1" applyBorder="1" applyAlignment="1">
      <alignment horizontal="left"/>
    </xf>
    <xf numFmtId="0" fontId="5" fillId="20" borderId="2" xfId="0" applyFont="1" applyFill="1" applyBorder="1" applyAlignment="1">
      <alignment horizontal="left"/>
    </xf>
    <xf numFmtId="0" fontId="5" fillId="20" borderId="3" xfId="0" applyFont="1" applyFill="1" applyBorder="1" applyAlignment="1">
      <alignment horizontal="left"/>
    </xf>
    <xf numFmtId="0" fontId="16" fillId="20" borderId="28" xfId="0" applyFont="1" applyFill="1" applyBorder="1" applyAlignment="1"/>
    <xf numFmtId="0" fontId="6" fillId="12" borderId="6" xfId="0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16" fillId="16" borderId="6" xfId="0" applyFont="1" applyFill="1" applyBorder="1"/>
    <xf numFmtId="0" fontId="16" fillId="16" borderId="1" xfId="0" applyFont="1" applyFill="1" applyBorder="1"/>
    <xf numFmtId="0" fontId="18" fillId="12" borderId="6" xfId="0" applyFont="1" applyFill="1" applyBorder="1" applyAlignment="1">
      <alignment horizontal="left"/>
    </xf>
    <xf numFmtId="164" fontId="15" fillId="18" borderId="6" xfId="0" applyNumberFormat="1" applyFont="1" applyFill="1" applyBorder="1"/>
    <xf numFmtId="2" fontId="5" fillId="12" borderId="6" xfId="0" applyNumberFormat="1" applyFont="1" applyFill="1" applyBorder="1"/>
    <xf numFmtId="0" fontId="15" fillId="2" borderId="25" xfId="0" applyFont="1" applyFill="1" applyBorder="1"/>
    <xf numFmtId="0" fontId="6" fillId="2" borderId="25" xfId="0" applyFont="1" applyFill="1" applyBorder="1"/>
    <xf numFmtId="0" fontId="5" fillId="2" borderId="25" xfId="0" applyFont="1" applyFill="1" applyBorder="1"/>
    <xf numFmtId="167" fontId="5" fillId="2" borderId="25" xfId="0" applyNumberFormat="1" applyFont="1" applyFill="1" applyBorder="1"/>
    <xf numFmtId="0" fontId="5" fillId="18" borderId="6" xfId="0" applyFont="1" applyFill="1" applyBorder="1" applyAlignment="1">
      <alignment horizontal="right"/>
    </xf>
    <xf numFmtId="2" fontId="5" fillId="16" borderId="6" xfId="0" applyNumberFormat="1" applyFont="1" applyFill="1" applyBorder="1"/>
    <xf numFmtId="2" fontId="5" fillId="16" borderId="1" xfId="0" applyNumberFormat="1" applyFont="1" applyFill="1" applyBorder="1"/>
    <xf numFmtId="167" fontId="15" fillId="16" borderId="6" xfId="0" applyNumberFormat="1" applyFont="1" applyFill="1" applyBorder="1"/>
    <xf numFmtId="0" fontId="5" fillId="16" borderId="6" xfId="0" applyFont="1" applyFill="1" applyBorder="1"/>
    <xf numFmtId="2" fontId="6" fillId="21" borderId="5" xfId="0" applyNumberFormat="1" applyFont="1" applyFill="1" applyBorder="1" applyAlignment="1" applyProtection="1">
      <alignment horizontal="center" wrapText="1"/>
      <protection locked="0"/>
    </xf>
    <xf numFmtId="2" fontId="6" fillId="21" borderId="6" xfId="0" applyNumberFormat="1" applyFont="1" applyFill="1" applyBorder="1" applyAlignment="1" applyProtection="1">
      <alignment horizontal="center" wrapText="1"/>
      <protection locked="0"/>
    </xf>
    <xf numFmtId="0" fontId="16" fillId="22" borderId="6" xfId="0" applyFont="1" applyFill="1" applyBorder="1" applyAlignment="1">
      <alignment horizontal="center"/>
    </xf>
    <xf numFmtId="0" fontId="6" fillId="21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21" borderId="6" xfId="0" applyNumberFormat="1" applyFont="1" applyFill="1" applyBorder="1"/>
    <xf numFmtId="0" fontId="19" fillId="22" borderId="6" xfId="0" applyFont="1" applyFill="1" applyBorder="1" applyAlignment="1">
      <alignment horizontal="right"/>
    </xf>
    <xf numFmtId="2" fontId="20" fillId="22" borderId="6" xfId="0" applyNumberFormat="1" applyFont="1" applyFill="1" applyBorder="1"/>
    <xf numFmtId="2" fontId="16" fillId="22" borderId="6" xfId="0" applyNumberFormat="1" applyFont="1" applyFill="1" applyBorder="1"/>
    <xf numFmtId="0" fontId="6" fillId="21" borderId="6" xfId="0" applyFont="1" applyFill="1" applyBorder="1"/>
    <xf numFmtId="2" fontId="5" fillId="21" borderId="6" xfId="0" applyNumberFormat="1" applyFont="1" applyFill="1" applyBorder="1"/>
    <xf numFmtId="2" fontId="15" fillId="22" borderId="6" xfId="0" applyNumberFormat="1" applyFont="1" applyFill="1" applyBorder="1"/>
    <xf numFmtId="0" fontId="14" fillId="22" borderId="6" xfId="0" applyFont="1" applyFill="1" applyBorder="1" applyAlignment="1">
      <alignment horizontal="right"/>
    </xf>
    <xf numFmtId="0" fontId="5" fillId="21" borderId="6" xfId="0" applyFont="1" applyFill="1" applyBorder="1"/>
    <xf numFmtId="2" fontId="21" fillId="22" borderId="6" xfId="0" applyNumberFormat="1" applyFont="1" applyFill="1" applyBorder="1"/>
    <xf numFmtId="2" fontId="14" fillId="22" borderId="6" xfId="0" applyNumberFormat="1" applyFont="1" applyFill="1" applyBorder="1"/>
    <xf numFmtId="2" fontId="5" fillId="20" borderId="25" xfId="0" applyNumberFormat="1" applyFont="1" applyFill="1" applyBorder="1" applyAlignment="1"/>
    <xf numFmtId="0" fontId="6" fillId="20" borderId="6" xfId="0" applyFont="1" applyFill="1" applyBorder="1"/>
    <xf numFmtId="0" fontId="5" fillId="20" borderId="28" xfId="0" applyFont="1" applyFill="1" applyBorder="1" applyAlignment="1"/>
    <xf numFmtId="0" fontId="0" fillId="18" borderId="0" xfId="0" applyFill="1"/>
    <xf numFmtId="2" fontId="6" fillId="18" borderId="6" xfId="0" applyNumberFormat="1" applyFont="1" applyFill="1" applyBorder="1"/>
    <xf numFmtId="2" fontId="5" fillId="18" borderId="6" xfId="0" applyNumberFormat="1" applyFont="1" applyFill="1" applyBorder="1"/>
    <xf numFmtId="2" fontId="6" fillId="22" borderId="6" xfId="0" applyNumberFormat="1" applyFont="1" applyFill="1" applyBorder="1"/>
    <xf numFmtId="167" fontId="14" fillId="22" borderId="0" xfId="0" applyNumberFormat="1" applyFont="1" applyFill="1" applyBorder="1" applyAlignment="1">
      <alignment horizontal="left"/>
    </xf>
    <xf numFmtId="4" fontId="0" fillId="0" borderId="6" xfId="0" applyNumberFormat="1" applyBorder="1"/>
    <xf numFmtId="0" fontId="0" fillId="0" borderId="6" xfId="0" applyBorder="1"/>
    <xf numFmtId="0" fontId="0" fillId="18" borderId="6" xfId="0" applyFill="1" applyBorder="1"/>
    <xf numFmtId="4" fontId="0" fillId="18" borderId="6" xfId="0" applyNumberFormat="1" applyFill="1" applyBorder="1"/>
    <xf numFmtId="0" fontId="22" fillId="0" borderId="0" xfId="0" applyFont="1"/>
    <xf numFmtId="0" fontId="2" fillId="5" borderId="0" xfId="0" applyFont="1" applyFill="1"/>
    <xf numFmtId="4" fontId="2" fillId="5" borderId="0" xfId="0" applyNumberFormat="1" applyFont="1" applyFill="1"/>
    <xf numFmtId="4" fontId="0" fillId="18" borderId="0" xfId="0" applyNumberFormat="1" applyFill="1"/>
    <xf numFmtId="4" fontId="0" fillId="5" borderId="0" xfId="0" applyNumberFormat="1" applyFill="1"/>
    <xf numFmtId="0" fontId="2" fillId="23" borderId="6" xfId="0" applyFont="1" applyFill="1" applyBorder="1" applyAlignment="1">
      <alignment horizontal="left"/>
    </xf>
    <xf numFmtId="4" fontId="0" fillId="23" borderId="6" xfId="0" applyNumberFormat="1" applyFill="1" applyBorder="1"/>
    <xf numFmtId="0" fontId="0" fillId="5" borderId="6" xfId="0" applyFill="1" applyBorder="1"/>
    <xf numFmtId="4" fontId="2" fillId="5" borderId="6" xfId="0" applyNumberFormat="1" applyFont="1" applyFill="1" applyBorder="1"/>
    <xf numFmtId="0" fontId="0" fillId="18" borderId="6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5" borderId="6" xfId="0" applyFill="1" applyBorder="1" applyAlignment="1">
      <alignment horizontal="left"/>
    </xf>
    <xf numFmtId="0" fontId="2" fillId="23" borderId="0" xfId="0" applyFont="1" applyFill="1" applyAlignment="1">
      <alignment horizontal="left"/>
    </xf>
    <xf numFmtId="4" fontId="0" fillId="18" borderId="6" xfId="0" applyNumberFormat="1" applyFill="1" applyBorder="1" applyAlignment="1">
      <alignment horizontal="left"/>
    </xf>
    <xf numFmtId="0" fontId="2" fillId="18" borderId="6" xfId="0" applyFont="1" applyFill="1" applyBorder="1" applyAlignment="1">
      <alignment horizontal="right"/>
    </xf>
    <xf numFmtId="2" fontId="0" fillId="23" borderId="6" xfId="0" applyNumberFormat="1" applyFill="1" applyBorder="1"/>
    <xf numFmtId="2" fontId="0" fillId="18" borderId="6" xfId="0" applyNumberFormat="1" applyFill="1" applyBorder="1"/>
    <xf numFmtId="0" fontId="0" fillId="18" borderId="6" xfId="0" applyFont="1" applyFill="1" applyBorder="1" applyAlignment="1">
      <alignment horizontal="right"/>
    </xf>
    <xf numFmtId="167" fontId="0" fillId="23" borderId="6" xfId="0" applyNumberFormat="1" applyFill="1" applyBorder="1"/>
    <xf numFmtId="4" fontId="0" fillId="0" borderId="6" xfId="0" applyNumberFormat="1" applyBorder="1" applyAlignment="1">
      <alignment horizontal="right"/>
    </xf>
    <xf numFmtId="0" fontId="2" fillId="24" borderId="6" xfId="0" applyFont="1" applyFill="1" applyBorder="1"/>
    <xf numFmtId="4" fontId="2" fillId="24" borderId="6" xfId="0" applyNumberFormat="1" applyFont="1" applyFill="1" applyBorder="1"/>
    <xf numFmtId="4" fontId="0" fillId="18" borderId="6" xfId="0" applyNumberFormat="1" applyFill="1" applyBorder="1" applyAlignment="1"/>
    <xf numFmtId="0" fontId="2" fillId="8" borderId="6" xfId="0" applyFont="1" applyFill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0" fontId="2" fillId="8" borderId="6" xfId="0" applyFont="1" applyFill="1" applyBorder="1"/>
    <xf numFmtId="0" fontId="0" fillId="0" borderId="0" xfId="0" applyBorder="1"/>
    <xf numFmtId="0" fontId="0" fillId="0" borderId="0" xfId="0" applyAlignment="1"/>
    <xf numFmtId="0" fontId="2" fillId="8" borderId="25" xfId="0" applyFont="1" applyFill="1" applyBorder="1"/>
    <xf numFmtId="167" fontId="0" fillId="0" borderId="6" xfId="1" applyNumberFormat="1" applyFont="1" applyBorder="1"/>
    <xf numFmtId="167" fontId="2" fillId="0" borderId="0" xfId="1" applyNumberFormat="1" applyFont="1" applyAlignment="1">
      <alignment horizontal="right"/>
    </xf>
    <xf numFmtId="0" fontId="0" fillId="0" borderId="0" xfId="0" applyAlignment="1">
      <alignment vertical="top"/>
    </xf>
    <xf numFmtId="4" fontId="5" fillId="12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  <protection locked="0"/>
    </xf>
    <xf numFmtId="4" fontId="5" fillId="25" borderId="3" xfId="0" applyNumberFormat="1" applyFont="1" applyFill="1" applyBorder="1" applyAlignment="1" applyProtection="1">
      <alignment horizontal="right"/>
    </xf>
    <xf numFmtId="0" fontId="2" fillId="18" borderId="0" xfId="0" applyFont="1" applyFill="1" applyBorder="1"/>
    <xf numFmtId="4" fontId="5" fillId="3" borderId="9" xfId="0" applyNumberFormat="1" applyFont="1" applyFill="1" applyBorder="1" applyAlignment="1" applyProtection="1">
      <alignment horizontal="right"/>
      <protection locked="0"/>
    </xf>
    <xf numFmtId="164" fontId="23" fillId="0" borderId="6" xfId="0" applyNumberFormat="1" applyFont="1" applyBorder="1"/>
    <xf numFmtId="2" fontId="0" fillId="0" borderId="0" xfId="0" applyNumberFormat="1"/>
    <xf numFmtId="2" fontId="20" fillId="22" borderId="6" xfId="0" applyNumberFormat="1" applyFont="1" applyFill="1" applyBorder="1" applyAlignment="1">
      <alignment horizontal="center"/>
    </xf>
    <xf numFmtId="0" fontId="12" fillId="12" borderId="2" xfId="0" applyFont="1" applyFill="1" applyBorder="1" applyAlignment="1">
      <alignment horizontal="left"/>
    </xf>
    <xf numFmtId="4" fontId="0" fillId="0" borderId="0" xfId="0" applyNumberFormat="1"/>
    <xf numFmtId="2" fontId="16" fillId="22" borderId="1" xfId="0" applyNumberFormat="1" applyFont="1" applyFill="1" applyBorder="1"/>
    <xf numFmtId="2" fontId="20" fillId="22" borderId="1" xfId="0" applyNumberFormat="1" applyFont="1" applyFill="1" applyBorder="1" applyAlignment="1">
      <alignment horizontal="right"/>
    </xf>
    <xf numFmtId="4" fontId="2" fillId="18" borderId="0" xfId="0" applyNumberFormat="1" applyFont="1" applyFill="1" applyBorder="1"/>
    <xf numFmtId="0" fontId="7" fillId="6" borderId="15" xfId="0" applyFont="1" applyFill="1" applyBorder="1" applyAlignment="1">
      <alignment horizontal="right"/>
    </xf>
    <xf numFmtId="164" fontId="17" fillId="0" borderId="1" xfId="0" applyNumberFormat="1" applyFont="1" applyBorder="1"/>
    <xf numFmtId="0" fontId="15" fillId="16" borderId="2" xfId="0" applyFont="1" applyFill="1" applyBorder="1"/>
    <xf numFmtId="2" fontId="5" fillId="20" borderId="32" xfId="0" applyNumberFormat="1" applyFont="1" applyFill="1" applyBorder="1" applyAlignment="1"/>
    <xf numFmtId="1" fontId="17" fillId="0" borderId="6" xfId="0" applyNumberFormat="1" applyFont="1" applyBorder="1"/>
    <xf numFmtId="1" fontId="16" fillId="26" borderId="6" xfId="0" applyNumberFormat="1" applyFont="1" applyFill="1" applyBorder="1" applyAlignment="1">
      <alignment horizontal="left"/>
    </xf>
    <xf numFmtId="4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/>
    <xf numFmtId="2" fontId="15" fillId="16" borderId="6" xfId="0" applyNumberFormat="1" applyFont="1" applyFill="1" applyBorder="1"/>
    <xf numFmtId="2" fontId="16" fillId="26" borderId="6" xfId="0" applyNumberFormat="1" applyFont="1" applyFill="1" applyBorder="1"/>
    <xf numFmtId="2" fontId="15" fillId="16" borderId="6" xfId="0" applyNumberFormat="1" applyFont="1" applyFill="1" applyBorder="1" applyAlignment="1">
      <alignment horizontal="right"/>
    </xf>
    <xf numFmtId="2" fontId="15" fillId="16" borderId="6" xfId="0" applyNumberFormat="1" applyFont="1" applyFill="1" applyBorder="1" applyAlignment="1"/>
    <xf numFmtId="2" fontId="16" fillId="26" borderId="6" xfId="0" applyNumberFormat="1" applyFont="1" applyFill="1" applyBorder="1" applyAlignment="1">
      <alignment horizontal="right"/>
    </xf>
    <xf numFmtId="4" fontId="16" fillId="26" borderId="6" xfId="0" applyNumberFormat="1" applyFont="1" applyFill="1" applyBorder="1" applyAlignment="1"/>
    <xf numFmtId="4" fontId="23" fillId="16" borderId="6" xfId="0" applyNumberFormat="1" applyFont="1" applyFill="1" applyBorder="1" applyAlignment="1"/>
    <xf numFmtId="3" fontId="0" fillId="23" borderId="1" xfId="0" applyNumberFormat="1" applyFill="1" applyBorder="1" applyAlignment="1">
      <alignment horizontal="left"/>
    </xf>
    <xf numFmtId="3" fontId="0" fillId="18" borderId="1" xfId="0" applyNumberFormat="1" applyFill="1" applyBorder="1"/>
    <xf numFmtId="3" fontId="0" fillId="5" borderId="1" xfId="0" applyNumberFormat="1" applyFill="1" applyBorder="1"/>
    <xf numFmtId="3" fontId="0" fillId="18" borderId="1" xfId="0" applyNumberFormat="1" applyFill="1" applyBorder="1" applyAlignment="1">
      <alignment horizontal="right"/>
    </xf>
    <xf numFmtId="3" fontId="2" fillId="23" borderId="1" xfId="0" applyNumberFormat="1" applyFont="1" applyFill="1" applyBorder="1" applyAlignment="1">
      <alignment horizontal="left"/>
    </xf>
    <xf numFmtId="3" fontId="2" fillId="24" borderId="1" xfId="0" applyNumberFormat="1" applyFont="1" applyFill="1" applyBorder="1"/>
    <xf numFmtId="4" fontId="0" fillId="23" borderId="3" xfId="0" applyNumberFormat="1" applyFill="1" applyBorder="1"/>
    <xf numFmtId="4" fontId="0" fillId="18" borderId="3" xfId="0" applyNumberFormat="1" applyFill="1" applyBorder="1"/>
    <xf numFmtId="4" fontId="0" fillId="5" borderId="3" xfId="0" applyNumberFormat="1" applyFill="1" applyBorder="1"/>
    <xf numFmtId="4" fontId="0" fillId="24" borderId="3" xfId="0" applyNumberFormat="1" applyFill="1" applyBorder="1"/>
    <xf numFmtId="4" fontId="2" fillId="23" borderId="6" xfId="0" applyNumberFormat="1" applyFont="1" applyFill="1" applyBorder="1"/>
    <xf numFmtId="4" fontId="0" fillId="23" borderId="6" xfId="0" applyNumberFormat="1" applyFont="1" applyFill="1" applyBorder="1"/>
    <xf numFmtId="4" fontId="0" fillId="18" borderId="6" xfId="0" applyNumberFormat="1" applyFont="1" applyFill="1" applyBorder="1"/>
    <xf numFmtId="4" fontId="2" fillId="18" borderId="6" xfId="0" applyNumberFormat="1" applyFont="1" applyFill="1" applyBorder="1"/>
    <xf numFmtId="167" fontId="2" fillId="24" borderId="6" xfId="0" applyNumberFormat="1" applyFont="1" applyFill="1" applyBorder="1"/>
    <xf numFmtId="0" fontId="16" fillId="21" borderId="8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2" fontId="6" fillId="21" borderId="25" xfId="0" applyNumberFormat="1" applyFont="1" applyFill="1" applyBorder="1"/>
    <xf numFmtId="169" fontId="0" fillId="0" borderId="6" xfId="0" applyNumberFormat="1" applyBorder="1"/>
    <xf numFmtId="2" fontId="6" fillId="21" borderId="1" xfId="0" applyNumberFormat="1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left"/>
    </xf>
    <xf numFmtId="0" fontId="0" fillId="12" borderId="3" xfId="0" applyFont="1" applyFill="1" applyBorder="1" applyAlignment="1">
      <alignment horizontal="left"/>
    </xf>
    <xf numFmtId="4" fontId="5" fillId="4" borderId="24" xfId="0" applyNumberFormat="1" applyFont="1" applyFill="1" applyBorder="1" applyAlignment="1" applyProtection="1">
      <alignment horizontal="right"/>
    </xf>
    <xf numFmtId="4" fontId="5" fillId="5" borderId="24" xfId="0" applyNumberFormat="1" applyFont="1" applyFill="1" applyBorder="1" applyAlignment="1" applyProtection="1">
      <alignment horizontal="right"/>
    </xf>
    <xf numFmtId="4" fontId="5" fillId="6" borderId="24" xfId="0" applyNumberFormat="1" applyFont="1" applyFill="1" applyBorder="1" applyAlignment="1" applyProtection="1">
      <alignment horizontal="right"/>
    </xf>
    <xf numFmtId="4" fontId="5" fillId="8" borderId="24" xfId="0" applyNumberFormat="1" applyFont="1" applyFill="1" applyBorder="1" applyAlignment="1" applyProtection="1">
      <alignment horizontal="right"/>
    </xf>
    <xf numFmtId="4" fontId="5" fillId="9" borderId="24" xfId="0" applyNumberFormat="1" applyFont="1" applyFill="1" applyBorder="1" applyAlignment="1" applyProtection="1">
      <alignment horizontal="right"/>
    </xf>
    <xf numFmtId="4" fontId="5" fillId="10" borderId="24" xfId="0" applyNumberFormat="1" applyFont="1" applyFill="1" applyBorder="1" applyAlignment="1" applyProtection="1">
      <alignment horizontal="right"/>
    </xf>
    <xf numFmtId="4" fontId="5" fillId="11" borderId="24" xfId="0" applyNumberFormat="1" applyFont="1" applyFill="1" applyBorder="1" applyAlignment="1" applyProtection="1">
      <alignment horizontal="right"/>
    </xf>
    <xf numFmtId="4" fontId="5" fillId="12" borderId="9" xfId="0" applyNumberFormat="1" applyFont="1" applyFill="1" applyBorder="1" applyAlignment="1" applyProtection="1">
      <alignment horizontal="right"/>
    </xf>
    <xf numFmtId="4" fontId="5" fillId="13" borderId="24" xfId="0" applyNumberFormat="1" applyFont="1" applyFill="1" applyBorder="1" applyAlignment="1" applyProtection="1">
      <alignment horizontal="right"/>
    </xf>
    <xf numFmtId="4" fontId="7" fillId="23" borderId="20" xfId="0" applyNumberFormat="1" applyFont="1" applyFill="1" applyBorder="1" applyAlignment="1" applyProtection="1">
      <alignment horizontal="right"/>
    </xf>
    <xf numFmtId="4" fontId="7" fillId="8" borderId="20" xfId="0" applyNumberFormat="1" applyFont="1" applyFill="1" applyBorder="1" applyAlignment="1" applyProtection="1">
      <alignment horizontal="right"/>
    </xf>
    <xf numFmtId="49" fontId="12" fillId="6" borderId="6" xfId="0" applyNumberFormat="1" applyFont="1" applyFill="1" applyBorder="1" applyAlignment="1">
      <alignment horizontal="center"/>
    </xf>
    <xf numFmtId="170" fontId="6" fillId="22" borderId="1" xfId="2" applyNumberFormat="1" applyFont="1" applyFill="1" applyBorder="1"/>
    <xf numFmtId="2" fontId="28" fillId="22" borderId="6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2" fontId="13" fillId="11" borderId="6" xfId="2" applyNumberFormat="1" applyFont="1" applyFill="1" applyBorder="1"/>
    <xf numFmtId="2" fontId="13" fillId="11" borderId="6" xfId="2" applyNumberFormat="1" applyFont="1" applyFill="1" applyBorder="1" applyAlignment="1"/>
    <xf numFmtId="4" fontId="16" fillId="16" borderId="6" xfId="0" applyNumberFormat="1" applyFont="1" applyFill="1" applyBorder="1" applyAlignment="1"/>
    <xf numFmtId="4" fontId="6" fillId="10" borderId="6" xfId="0" applyNumberFormat="1" applyFont="1" applyFill="1" applyBorder="1" applyAlignment="1" applyProtection="1">
      <alignment horizontal="right"/>
    </xf>
    <xf numFmtId="0" fontId="5" fillId="6" borderId="6" xfId="0" applyFont="1" applyFill="1" applyBorder="1" applyAlignment="1">
      <alignment horizontal="right" vertical="top" wrapText="1"/>
    </xf>
    <xf numFmtId="49" fontId="2" fillId="18" borderId="0" xfId="0" applyNumberFormat="1" applyFont="1" applyFill="1" applyBorder="1"/>
    <xf numFmtId="0" fontId="0" fillId="18" borderId="0" xfId="0" applyFill="1" applyBorder="1"/>
    <xf numFmtId="49" fontId="0" fillId="18" borderId="0" xfId="0" applyNumberFormat="1" applyFill="1" applyBorder="1"/>
    <xf numFmtId="171" fontId="5" fillId="3" borderId="3" xfId="0" applyNumberFormat="1" applyFont="1" applyFill="1" applyBorder="1" applyAlignment="1" applyProtection="1">
      <alignment horizontal="right"/>
    </xf>
    <xf numFmtId="171" fontId="5" fillId="3" borderId="26" xfId="0" applyNumberFormat="1" applyFont="1" applyFill="1" applyBorder="1" applyAlignment="1" applyProtection="1">
      <alignment horizontal="right"/>
    </xf>
    <xf numFmtId="171" fontId="5" fillId="9" borderId="6" xfId="0" applyNumberFormat="1" applyFont="1" applyFill="1" applyBorder="1" applyAlignment="1" applyProtection="1">
      <alignment horizontal="right"/>
    </xf>
    <xf numFmtId="171" fontId="5" fillId="9" borderId="3" xfId="0" applyNumberFormat="1" applyFont="1" applyFill="1" applyBorder="1" applyAlignment="1" applyProtection="1">
      <alignment horizontal="right"/>
    </xf>
    <xf numFmtId="171" fontId="5" fillId="14" borderId="3" xfId="0" applyNumberFormat="1" applyFont="1" applyFill="1" applyBorder="1" applyAlignment="1" applyProtection="1">
      <alignment horizontal="right"/>
    </xf>
    <xf numFmtId="171" fontId="7" fillId="3" borderId="21" xfId="0" applyNumberFormat="1" applyFont="1" applyFill="1" applyBorder="1" applyAlignment="1" applyProtection="1">
      <alignment horizontal="right"/>
    </xf>
    <xf numFmtId="171" fontId="5" fillId="12" borderId="3" xfId="0" applyNumberFormat="1" applyFont="1" applyFill="1" applyBorder="1" applyAlignment="1" applyProtection="1">
      <alignment horizontal="right"/>
    </xf>
    <xf numFmtId="171" fontId="5" fillId="3" borderId="24" xfId="0" applyNumberFormat="1" applyFont="1" applyFill="1" applyBorder="1" applyAlignment="1" applyProtection="1">
      <alignment horizontal="right"/>
      <protection locked="0"/>
    </xf>
    <xf numFmtId="171" fontId="5" fillId="3" borderId="3" xfId="2" applyNumberFormat="1" applyFont="1" applyFill="1" applyBorder="1" applyAlignment="1" applyProtection="1">
      <alignment horizontal="right"/>
    </xf>
    <xf numFmtId="171" fontId="13" fillId="11" borderId="6" xfId="2" applyNumberFormat="1" applyFont="1" applyFill="1" applyBorder="1"/>
    <xf numFmtId="171" fontId="7" fillId="14" borderId="3" xfId="0" applyNumberFormat="1" applyFont="1" applyFill="1" applyBorder="1" applyAlignment="1" applyProtection="1">
      <alignment horizontal="right"/>
    </xf>
    <xf numFmtId="171" fontId="5" fillId="13" borderId="6" xfId="0" applyNumberFormat="1" applyFont="1" applyFill="1" applyBorder="1" applyAlignment="1" applyProtection="1">
      <alignment horizontal="right"/>
    </xf>
    <xf numFmtId="171" fontId="5" fillId="10" borderId="6" xfId="0" applyNumberFormat="1" applyFont="1" applyFill="1" applyBorder="1" applyAlignment="1" applyProtection="1">
      <alignment horizontal="right"/>
    </xf>
    <xf numFmtId="171" fontId="6" fillId="3" borderId="3" xfId="0" applyNumberFormat="1" applyFont="1" applyFill="1" applyBorder="1" applyAlignment="1" applyProtection="1">
      <alignment horizontal="right"/>
    </xf>
    <xf numFmtId="171" fontId="5" fillId="4" borderId="3" xfId="0" applyNumberFormat="1" applyFont="1" applyFill="1" applyBorder="1" applyAlignment="1" applyProtection="1">
      <alignment horizontal="right"/>
    </xf>
    <xf numFmtId="171" fontId="5" fillId="6" borderId="6" xfId="0" applyNumberFormat="1" applyFont="1" applyFill="1" applyBorder="1" applyAlignment="1" applyProtection="1">
      <alignment horizontal="right"/>
    </xf>
    <xf numFmtId="171" fontId="5" fillId="6" borderId="3" xfId="0" applyNumberFormat="1" applyFont="1" applyFill="1" applyBorder="1" applyAlignment="1" applyProtection="1">
      <alignment horizontal="right"/>
    </xf>
    <xf numFmtId="171" fontId="5" fillId="6" borderId="24" xfId="0" applyNumberFormat="1" applyFont="1" applyFill="1" applyBorder="1" applyAlignment="1" applyProtection="1">
      <alignment horizontal="right"/>
      <protection locked="0"/>
    </xf>
    <xf numFmtId="171" fontId="5" fillId="6" borderId="25" xfId="0" applyNumberFormat="1" applyFont="1" applyFill="1" applyBorder="1" applyAlignment="1" applyProtection="1">
      <alignment horizontal="right"/>
      <protection locked="0"/>
    </xf>
    <xf numFmtId="171" fontId="5" fillId="6" borderId="1" xfId="0" applyNumberFormat="1" applyFont="1" applyFill="1" applyBorder="1" applyAlignment="1" applyProtection="1">
      <alignment horizontal="right"/>
    </xf>
    <xf numFmtId="171" fontId="7" fillId="2" borderId="20" xfId="0" applyNumberFormat="1" applyFont="1" applyFill="1" applyBorder="1" applyAlignment="1" applyProtection="1">
      <alignment horizontal="right"/>
    </xf>
    <xf numFmtId="171" fontId="5" fillId="5" borderId="3" xfId="0" applyNumberFormat="1" applyFont="1" applyFill="1" applyBorder="1" applyAlignment="1" applyProtection="1">
      <alignment horizontal="right"/>
    </xf>
    <xf numFmtId="171" fontId="5" fillId="7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 applyAlignment="1" applyProtection="1">
      <alignment horizontal="right"/>
    </xf>
    <xf numFmtId="171" fontId="5" fillId="10" borderId="3" xfId="0" applyNumberFormat="1" applyFont="1" applyFill="1" applyBorder="1" applyAlignment="1" applyProtection="1">
      <alignment horizontal="right"/>
    </xf>
    <xf numFmtId="171" fontId="5" fillId="13" borderId="3" xfId="0" applyNumberFormat="1" applyFont="1" applyFill="1" applyBorder="1" applyAlignment="1" applyProtection="1">
      <alignment horizontal="right"/>
    </xf>
    <xf numFmtId="171" fontId="5" fillId="8" borderId="3" xfId="0" applyNumberFormat="1" applyFont="1" applyFill="1" applyBorder="1"/>
    <xf numFmtId="171" fontId="5" fillId="2" borderId="25" xfId="0" applyNumberFormat="1" applyFont="1" applyFill="1" applyBorder="1"/>
    <xf numFmtId="171" fontId="5" fillId="2" borderId="8" xfId="0" applyNumberFormat="1" applyFont="1" applyFill="1" applyBorder="1"/>
    <xf numFmtId="171" fontId="5" fillId="2" borderId="6" xfId="0" applyNumberFormat="1" applyFont="1" applyFill="1" applyBorder="1"/>
    <xf numFmtId="171" fontId="7" fillId="23" borderId="20" xfId="0" applyNumberFormat="1" applyFont="1" applyFill="1" applyBorder="1" applyAlignment="1" applyProtection="1">
      <alignment horizontal="right"/>
    </xf>
    <xf numFmtId="171" fontId="6" fillId="0" borderId="14" xfId="0" applyNumberFormat="1" applyFont="1" applyBorder="1" applyAlignment="1">
      <alignment horizontal="center"/>
    </xf>
    <xf numFmtId="172" fontId="6" fillId="0" borderId="12" xfId="0" applyNumberFormat="1" applyFont="1" applyBorder="1" applyAlignment="1">
      <alignment horizontal="left"/>
    </xf>
    <xf numFmtId="4" fontId="5" fillId="18" borderId="3" xfId="0" applyNumberFormat="1" applyFont="1" applyFill="1" applyBorder="1" applyAlignment="1" applyProtection="1">
      <alignment horizontal="right"/>
    </xf>
    <xf numFmtId="4" fontId="5" fillId="18" borderId="0" xfId="0" applyNumberFormat="1" applyFont="1" applyFill="1" applyBorder="1" applyAlignment="1" applyProtection="1">
      <alignment horizontal="right"/>
    </xf>
    <xf numFmtId="0" fontId="8" fillId="6" borderId="15" xfId="0" applyFont="1" applyFill="1" applyBorder="1" applyAlignment="1">
      <alignment horizontal="right"/>
    </xf>
    <xf numFmtId="49" fontId="5" fillId="18" borderId="0" xfId="0" applyNumberFormat="1" applyFont="1" applyFill="1" applyBorder="1" applyAlignment="1">
      <alignment horizontal="center"/>
    </xf>
    <xf numFmtId="171" fontId="5" fillId="9" borderId="24" xfId="0" applyNumberFormat="1" applyFont="1" applyFill="1" applyBorder="1" applyAlignment="1" applyProtection="1">
      <alignment horizontal="righ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 wrapText="1"/>
    </xf>
    <xf numFmtId="49" fontId="37" fillId="27" borderId="33" xfId="0" applyNumberFormat="1" applyFont="1" applyFill="1" applyBorder="1" applyAlignment="1" applyProtection="1">
      <alignment horizontal="left" vertical="top" wrapText="1"/>
    </xf>
    <xf numFmtId="2" fontId="38" fillId="3" borderId="5" xfId="0" applyNumberFormat="1" applyFont="1" applyFill="1" applyBorder="1" applyAlignment="1" applyProtection="1">
      <alignment horizontal="left" wrapText="1"/>
      <protection locked="0"/>
    </xf>
    <xf numFmtId="2" fontId="38" fillId="7" borderId="5" xfId="0" applyNumberFormat="1" applyFont="1" applyFill="1" applyBorder="1" applyAlignment="1" applyProtection="1">
      <alignment horizontal="center" wrapText="1"/>
      <protection locked="0"/>
    </xf>
    <xf numFmtId="2" fontId="38" fillId="9" borderId="5" xfId="0" applyNumberFormat="1" applyFont="1" applyFill="1" applyBorder="1" applyAlignment="1" applyProtection="1">
      <alignment horizontal="center" wrapText="1"/>
      <protection locked="0"/>
    </xf>
    <xf numFmtId="2" fontId="6" fillId="4" borderId="5" xfId="0" applyNumberFormat="1" applyFont="1" applyFill="1" applyBorder="1" applyAlignment="1" applyProtection="1">
      <alignment horizontal="center" wrapText="1"/>
      <protection locked="0"/>
    </xf>
    <xf numFmtId="2" fontId="6" fillId="5" borderId="5" xfId="0" applyNumberFormat="1" applyFont="1" applyFill="1" applyBorder="1" applyAlignment="1" applyProtection="1">
      <alignment horizontal="center" wrapText="1"/>
      <protection locked="0"/>
    </xf>
    <xf numFmtId="2" fontId="6" fillId="8" borderId="5" xfId="0" applyNumberFormat="1" applyFont="1" applyFill="1" applyBorder="1" applyAlignment="1" applyProtection="1">
      <alignment horizontal="center" wrapText="1"/>
      <protection locked="0"/>
    </xf>
    <xf numFmtId="2" fontId="6" fillId="9" borderId="5" xfId="0" applyNumberFormat="1" applyFont="1" applyFill="1" applyBorder="1" applyAlignment="1" applyProtection="1">
      <alignment horizontal="center" wrapText="1"/>
      <protection locked="0"/>
    </xf>
    <xf numFmtId="2" fontId="6" fillId="3" borderId="5" xfId="0" applyNumberFormat="1" applyFont="1" applyFill="1" applyBorder="1" applyAlignment="1" applyProtection="1">
      <alignment horizontal="center" wrapText="1"/>
      <protection locked="0"/>
    </xf>
    <xf numFmtId="2" fontId="6" fillId="10" borderId="5" xfId="0" applyNumberFormat="1" applyFont="1" applyFill="1" applyBorder="1" applyAlignment="1" applyProtection="1">
      <alignment horizontal="center" wrapText="1"/>
      <protection locked="0"/>
    </xf>
    <xf numFmtId="2" fontId="6" fillId="6" borderId="5" xfId="0" applyNumberFormat="1" applyFont="1" applyFill="1" applyBorder="1" applyAlignment="1" applyProtection="1">
      <alignment horizontal="center" vertical="top" wrapText="1"/>
      <protection locked="0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2" borderId="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/>
    </xf>
    <xf numFmtId="0" fontId="3" fillId="18" borderId="1" xfId="0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0" fontId="5" fillId="18" borderId="3" xfId="0" applyFont="1" applyFill="1" applyBorder="1" applyAlignment="1">
      <alignment horizontal="center" wrapText="1"/>
    </xf>
    <xf numFmtId="0" fontId="6" fillId="18" borderId="7" xfId="0" applyFont="1" applyFill="1" applyBorder="1"/>
    <xf numFmtId="0" fontId="6" fillId="18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6" fillId="18" borderId="10" xfId="0" applyFont="1" applyFill="1" applyBorder="1" applyAlignment="1">
      <alignment horizontal="center"/>
    </xf>
    <xf numFmtId="2" fontId="6" fillId="18" borderId="11" xfId="0" applyNumberFormat="1" applyFont="1" applyFill="1" applyBorder="1" applyAlignment="1" applyProtection="1">
      <alignment horizontal="center" wrapText="1"/>
      <protection locked="0"/>
    </xf>
    <xf numFmtId="167" fontId="6" fillId="18" borderId="12" xfId="0" applyNumberFormat="1" applyFont="1" applyFill="1" applyBorder="1" applyAlignment="1">
      <alignment horizontal="left"/>
    </xf>
    <xf numFmtId="0" fontId="6" fillId="18" borderId="13" xfId="0" applyFont="1" applyFill="1" applyBorder="1" applyAlignment="1">
      <alignment horizontal="center"/>
    </xf>
    <xf numFmtId="4" fontId="6" fillId="18" borderId="0" xfId="0" applyNumberFormat="1" applyFont="1" applyFill="1" applyBorder="1" applyAlignment="1">
      <alignment horizontal="center"/>
    </xf>
    <xf numFmtId="4" fontId="6" fillId="18" borderId="6" xfId="0" applyNumberFormat="1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" fontId="6" fillId="18" borderId="14" xfId="0" applyNumberFormat="1" applyFont="1" applyFill="1" applyBorder="1" applyAlignment="1">
      <alignment horizontal="center"/>
    </xf>
    <xf numFmtId="2" fontId="6" fillId="18" borderId="15" xfId="0" applyNumberFormat="1" applyFont="1" applyFill="1" applyBorder="1" applyAlignment="1" applyProtection="1">
      <alignment horizontal="center"/>
      <protection locked="0"/>
    </xf>
    <xf numFmtId="0" fontId="7" fillId="18" borderId="16" xfId="0" applyFont="1" applyFill="1" applyBorder="1"/>
    <xf numFmtId="0" fontId="7" fillId="18" borderId="17" xfId="0" applyFont="1" applyFill="1" applyBorder="1" applyAlignment="1">
      <alignment horizontal="center"/>
    </xf>
    <xf numFmtId="0" fontId="7" fillId="18" borderId="18" xfId="0" applyFont="1" applyFill="1" applyBorder="1" applyAlignment="1">
      <alignment horizontal="center"/>
    </xf>
    <xf numFmtId="0" fontId="7" fillId="18" borderId="0" xfId="0" applyFont="1" applyFill="1" applyBorder="1" applyAlignment="1">
      <alignment horizontal="center"/>
    </xf>
    <xf numFmtId="0" fontId="7" fillId="18" borderId="19" xfId="0" applyFont="1" applyFill="1" applyBorder="1" applyAlignment="1">
      <alignment horizontal="center"/>
    </xf>
    <xf numFmtId="4" fontId="7" fillId="18" borderId="21" xfId="0" applyNumberFormat="1" applyFont="1" applyFill="1" applyBorder="1" applyAlignment="1" applyProtection="1">
      <alignment horizontal="right"/>
    </xf>
    <xf numFmtId="0" fontId="7" fillId="18" borderId="22" xfId="0" applyFont="1" applyFill="1" applyBorder="1"/>
    <xf numFmtId="49" fontId="7" fillId="18" borderId="6" xfId="0" applyNumberFormat="1" applyFont="1" applyFill="1" applyBorder="1" applyAlignment="1">
      <alignment horizontal="center"/>
    </xf>
    <xf numFmtId="4" fontId="6" fillId="18" borderId="23" xfId="0" applyNumberFormat="1" applyFont="1" applyFill="1" applyBorder="1" applyAlignment="1" applyProtection="1">
      <alignment horizontal="right"/>
    </xf>
    <xf numFmtId="0" fontId="8" fillId="18" borderId="11" xfId="0" applyFont="1" applyFill="1" applyBorder="1"/>
    <xf numFmtId="49" fontId="6" fillId="18" borderId="6" xfId="0" applyNumberFormat="1" applyFont="1" applyFill="1" applyBorder="1" applyAlignment="1">
      <alignment horizontal="center"/>
    </xf>
    <xf numFmtId="0" fontId="9" fillId="18" borderId="11" xfId="0" applyFont="1" applyFill="1" applyBorder="1"/>
    <xf numFmtId="49" fontId="9" fillId="18" borderId="6" xfId="0" applyNumberFormat="1" applyFont="1" applyFill="1" applyBorder="1" applyAlignment="1">
      <alignment horizontal="center"/>
    </xf>
    <xf numFmtId="49" fontId="10" fillId="18" borderId="6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49" fontId="8" fillId="18" borderId="6" xfId="0" applyNumberFormat="1" applyFont="1" applyFill="1" applyBorder="1" applyAlignment="1">
      <alignment horizontal="center"/>
    </xf>
    <xf numFmtId="0" fontId="5" fillId="18" borderId="11" xfId="0" applyFont="1" applyFill="1" applyBorder="1" applyAlignment="1">
      <alignment horizontal="right"/>
    </xf>
    <xf numFmtId="4" fontId="5" fillId="18" borderId="3" xfId="0" applyNumberFormat="1" applyFont="1" applyFill="1" applyBorder="1" applyAlignment="1" applyProtection="1">
      <alignment horizontal="right"/>
      <protection locked="0"/>
    </xf>
    <xf numFmtId="4" fontId="5" fillId="18" borderId="6" xfId="0" applyNumberFormat="1" applyFont="1" applyFill="1" applyBorder="1" applyAlignment="1" applyProtection="1">
      <alignment horizontal="right"/>
      <protection locked="0"/>
    </xf>
    <xf numFmtId="0" fontId="9" fillId="18" borderId="11" xfId="0" applyFont="1" applyFill="1" applyBorder="1" applyAlignment="1">
      <alignment horizontal="left"/>
    </xf>
    <xf numFmtId="49" fontId="11" fillId="18" borderId="6" xfId="0" applyNumberFormat="1" applyFont="1" applyFill="1" applyBorder="1" applyAlignment="1">
      <alignment horizontal="center"/>
    </xf>
    <xf numFmtId="0" fontId="8" fillId="18" borderId="11" xfId="0" applyFont="1" applyFill="1" applyBorder="1" applyAlignment="1">
      <alignment horizontal="left"/>
    </xf>
    <xf numFmtId="49" fontId="34" fillId="18" borderId="6" xfId="0" applyNumberFormat="1" applyFont="1" applyFill="1" applyBorder="1" applyAlignment="1">
      <alignment horizontal="center"/>
    </xf>
    <xf numFmtId="0" fontId="11" fillId="18" borderId="11" xfId="0" applyFont="1" applyFill="1" applyBorder="1" applyAlignment="1">
      <alignment horizontal="right"/>
    </xf>
    <xf numFmtId="4" fontId="13" fillId="18" borderId="3" xfId="0" applyNumberFormat="1" applyFont="1" applyFill="1" applyBorder="1" applyAlignment="1" applyProtection="1">
      <alignment horizontal="right"/>
      <protection locked="0"/>
    </xf>
    <xf numFmtId="0" fontId="11" fillId="18" borderId="11" xfId="0" applyFont="1" applyFill="1" applyBorder="1" applyAlignment="1">
      <alignment horizontal="left"/>
    </xf>
    <xf numFmtId="0" fontId="5" fillId="18" borderId="11" xfId="0" applyFont="1" applyFill="1" applyBorder="1" applyAlignment="1">
      <alignment horizontal="left"/>
    </xf>
    <xf numFmtId="4" fontId="5" fillId="18" borderId="6" xfId="0" applyNumberFormat="1" applyFont="1" applyFill="1" applyBorder="1" applyAlignment="1" applyProtection="1">
      <alignment horizontal="right"/>
    </xf>
    <xf numFmtId="49" fontId="12" fillId="18" borderId="6" xfId="0" applyNumberFormat="1" applyFont="1" applyFill="1" applyBorder="1" applyAlignment="1">
      <alignment horizontal="center"/>
    </xf>
    <xf numFmtId="4" fontId="5" fillId="18" borderId="25" xfId="0" applyNumberFormat="1" applyFont="1" applyFill="1" applyBorder="1" applyAlignment="1" applyProtection="1">
      <alignment horizontal="right"/>
      <protection locked="0"/>
    </xf>
    <xf numFmtId="0" fontId="5" fillId="18" borderId="15" xfId="0" applyFont="1" applyFill="1" applyBorder="1" applyAlignment="1">
      <alignment horizontal="right"/>
    </xf>
    <xf numFmtId="0" fontId="11" fillId="18" borderId="3" xfId="0" applyFont="1" applyFill="1" applyBorder="1" applyAlignment="1">
      <alignment horizontal="left"/>
    </xf>
    <xf numFmtId="0" fontId="13" fillId="18" borderId="32" xfId="0" applyFont="1" applyFill="1" applyBorder="1" applyAlignment="1">
      <alignment horizontal="right" vertical="top" wrapText="1"/>
    </xf>
    <xf numFmtId="4" fontId="5" fillId="18" borderId="25" xfId="0" applyNumberFormat="1" applyFont="1" applyFill="1" applyBorder="1" applyAlignment="1" applyProtection="1">
      <alignment horizontal="right"/>
    </xf>
    <xf numFmtId="0" fontId="5" fillId="18" borderId="11" xfId="0" applyFont="1" applyFill="1" applyBorder="1" applyAlignment="1">
      <alignment horizontal="right" wrapText="1"/>
    </xf>
    <xf numFmtId="0" fontId="11" fillId="18" borderId="11" xfId="0" applyFont="1" applyFill="1" applyBorder="1" applyAlignment="1">
      <alignment horizontal="right" wrapText="1"/>
    </xf>
    <xf numFmtId="4" fontId="5" fillId="18" borderId="24" xfId="0" applyNumberFormat="1" applyFont="1" applyFill="1" applyBorder="1" applyAlignment="1" applyProtection="1">
      <alignment horizontal="right"/>
    </xf>
    <xf numFmtId="0" fontId="5" fillId="18" borderId="31" xfId="0" applyFont="1" applyFill="1" applyBorder="1" applyAlignment="1">
      <alignment horizontal="right"/>
    </xf>
    <xf numFmtId="0" fontId="6" fillId="18" borderId="11" xfId="0" applyFont="1" applyFill="1" applyBorder="1" applyAlignment="1">
      <alignment horizontal="left" wrapText="1"/>
    </xf>
    <xf numFmtId="4" fontId="5" fillId="18" borderId="24" xfId="0" applyNumberFormat="1" applyFont="1" applyFill="1" applyBorder="1" applyAlignment="1" applyProtection="1">
      <alignment horizontal="right"/>
      <protection locked="0"/>
    </xf>
    <xf numFmtId="0" fontId="6" fillId="18" borderId="11" xfId="0" applyFont="1" applyFill="1" applyBorder="1" applyAlignment="1">
      <alignment horizontal="left"/>
    </xf>
    <xf numFmtId="0" fontId="5" fillId="18" borderId="15" xfId="0" applyFont="1" applyFill="1" applyBorder="1" applyAlignment="1">
      <alignment horizontal="right" wrapText="1"/>
    </xf>
    <xf numFmtId="0" fontId="7" fillId="18" borderId="15" xfId="0" applyFont="1" applyFill="1" applyBorder="1" applyAlignment="1">
      <alignment horizontal="left" wrapText="1"/>
    </xf>
    <xf numFmtId="0" fontId="9" fillId="18" borderId="15" xfId="0" applyFont="1" applyFill="1" applyBorder="1" applyAlignment="1">
      <alignment horizontal="left" wrapText="1"/>
    </xf>
    <xf numFmtId="4" fontId="5" fillId="18" borderId="26" xfId="0" applyNumberFormat="1" applyFont="1" applyFill="1" applyBorder="1" applyAlignment="1" applyProtection="1">
      <alignment horizontal="right"/>
    </xf>
    <xf numFmtId="4" fontId="5" fillId="18" borderId="1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left"/>
    </xf>
    <xf numFmtId="0" fontId="8" fillId="18" borderId="15" xfId="0" applyFont="1" applyFill="1" applyBorder="1" applyAlignment="1">
      <alignment horizontal="left"/>
    </xf>
    <xf numFmtId="0" fontId="5" fillId="18" borderId="6" xfId="0" applyFont="1" applyFill="1" applyBorder="1" applyAlignment="1">
      <alignment horizontal="right" vertical="top" wrapText="1"/>
    </xf>
    <xf numFmtId="0" fontId="8" fillId="18" borderId="15" xfId="0" applyFont="1" applyFill="1" applyBorder="1" applyAlignment="1">
      <alignment horizontal="right"/>
    </xf>
    <xf numFmtId="49" fontId="30" fillId="18" borderId="33" xfId="0" applyNumberFormat="1" applyFont="1" applyFill="1" applyBorder="1" applyAlignment="1" applyProtection="1">
      <alignment horizontal="left" vertical="top" wrapText="1"/>
    </xf>
    <xf numFmtId="0" fontId="11" fillId="18" borderId="15" xfId="0" applyFont="1" applyFill="1" applyBorder="1" applyAlignment="1">
      <alignment horizontal="left"/>
    </xf>
    <xf numFmtId="49" fontId="31" fillId="18" borderId="6" xfId="0" applyNumberFormat="1" applyFont="1" applyFill="1" applyBorder="1" applyAlignment="1">
      <alignment horizontal="center"/>
    </xf>
    <xf numFmtId="0" fontId="11" fillId="18" borderId="15" xfId="0" applyFont="1" applyFill="1" applyBorder="1" applyAlignment="1">
      <alignment horizontal="right"/>
    </xf>
    <xf numFmtId="0" fontId="5" fillId="18" borderId="15" xfId="0" applyFont="1" applyFill="1" applyBorder="1" applyAlignment="1">
      <alignment horizontal="left"/>
    </xf>
    <xf numFmtId="0" fontId="13" fillId="18" borderId="31" xfId="0" applyFont="1" applyFill="1" applyBorder="1" applyAlignment="1">
      <alignment horizontal="right" wrapText="1"/>
    </xf>
    <xf numFmtId="49" fontId="13" fillId="18" borderId="6" xfId="0" applyNumberFormat="1" applyFont="1" applyFill="1" applyBorder="1" applyAlignment="1">
      <alignment horizontal="center"/>
    </xf>
    <xf numFmtId="0" fontId="5" fillId="18" borderId="27" xfId="0" applyFont="1" applyFill="1" applyBorder="1" applyAlignment="1">
      <alignment horizontal="right" wrapText="1"/>
    </xf>
    <xf numFmtId="4" fontId="6" fillId="18" borderId="3" xfId="0" applyNumberFormat="1" applyFont="1" applyFill="1" applyBorder="1" applyAlignment="1" applyProtection="1">
      <alignment horizontal="right"/>
    </xf>
    <xf numFmtId="0" fontId="5" fillId="18" borderId="9" xfId="0" applyFont="1" applyFill="1" applyBorder="1" applyAlignment="1">
      <alignment horizontal="right"/>
    </xf>
    <xf numFmtId="0" fontId="5" fillId="18" borderId="6" xfId="0" applyFont="1" applyFill="1" applyBorder="1" applyAlignment="1">
      <alignment horizontal="right" wrapText="1"/>
    </xf>
    <xf numFmtId="0" fontId="7" fillId="18" borderId="27" xfId="0" applyFont="1" applyFill="1" applyBorder="1" applyAlignment="1">
      <alignment horizontal="left" wrapText="1"/>
    </xf>
    <xf numFmtId="0" fontId="8" fillId="18" borderId="27" xfId="0" applyFont="1" applyFill="1" applyBorder="1" applyAlignment="1">
      <alignment horizontal="left" wrapText="1"/>
    </xf>
    <xf numFmtId="0" fontId="8" fillId="18" borderId="22" xfId="0" applyFont="1" applyFill="1" applyBorder="1" applyAlignment="1">
      <alignment horizontal="left" wrapText="1"/>
    </xf>
    <xf numFmtId="0" fontId="5" fillId="18" borderId="22" xfId="0" applyFont="1" applyFill="1" applyBorder="1" applyAlignment="1">
      <alignment horizontal="left" wrapText="1"/>
    </xf>
    <xf numFmtId="0" fontId="11" fillId="18" borderId="11" xfId="0" applyFont="1" applyFill="1" applyBorder="1" applyAlignment="1">
      <alignment horizontal="left" wrapText="1"/>
    </xf>
    <xf numFmtId="0" fontId="12" fillId="18" borderId="11" xfId="0" applyFont="1" applyFill="1" applyBorder="1" applyAlignment="1">
      <alignment horizontal="right" wrapText="1"/>
    </xf>
    <xf numFmtId="0" fontId="8" fillId="18" borderId="11" xfId="0" applyFont="1" applyFill="1" applyBorder="1" applyAlignment="1">
      <alignment horizontal="left" wrapText="1"/>
    </xf>
    <xf numFmtId="4" fontId="13" fillId="18" borderId="6" xfId="2" applyNumberFormat="1" applyFont="1" applyFill="1" applyBorder="1"/>
    <xf numFmtId="4" fontId="13" fillId="18" borderId="3" xfId="2" applyNumberFormat="1" applyFont="1" applyFill="1" applyBorder="1" applyAlignment="1"/>
    <xf numFmtId="2" fontId="13" fillId="18" borderId="6" xfId="0" applyNumberFormat="1" applyFont="1" applyFill="1" applyBorder="1"/>
    <xf numFmtId="2" fontId="13" fillId="18" borderId="3" xfId="0" applyNumberFormat="1" applyFont="1" applyFill="1" applyBorder="1"/>
    <xf numFmtId="4" fontId="13" fillId="18" borderId="6" xfId="0" applyNumberFormat="1" applyFont="1" applyFill="1" applyBorder="1"/>
    <xf numFmtId="0" fontId="5" fillId="18" borderId="2" xfId="0" applyFont="1" applyFill="1" applyBorder="1" applyAlignment="1">
      <alignment horizontal="right"/>
    </xf>
    <xf numFmtId="4" fontId="13" fillId="18" borderId="3" xfId="0" applyNumberFormat="1" applyFont="1" applyFill="1" applyBorder="1"/>
    <xf numFmtId="0" fontId="0" fillId="18" borderId="3" xfId="0" applyFill="1" applyBorder="1"/>
    <xf numFmtId="49" fontId="5" fillId="18" borderId="3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/>
    <xf numFmtId="0" fontId="9" fillId="18" borderId="11" xfId="0" applyFont="1" applyFill="1" applyBorder="1" applyAlignment="1">
      <alignment horizontal="right"/>
    </xf>
    <xf numFmtId="0" fontId="12" fillId="18" borderId="11" xfId="0" applyFont="1" applyFill="1" applyBorder="1" applyAlignment="1">
      <alignment horizontal="right"/>
    </xf>
    <xf numFmtId="0" fontId="7" fillId="18" borderId="11" xfId="0" applyFont="1" applyFill="1" applyBorder="1" applyAlignment="1">
      <alignment horizontal="left"/>
    </xf>
    <xf numFmtId="4" fontId="5" fillId="18" borderId="28" xfId="0" applyNumberFormat="1" applyFont="1" applyFill="1" applyBorder="1" applyAlignment="1" applyProtection="1">
      <alignment horizontal="right"/>
      <protection locked="0"/>
    </xf>
    <xf numFmtId="4" fontId="5" fillId="18" borderId="28" xfId="0" applyNumberFormat="1" applyFont="1" applyFill="1" applyBorder="1" applyAlignment="1" applyProtection="1">
      <alignment horizontal="right"/>
    </xf>
    <xf numFmtId="4" fontId="6" fillId="18" borderId="3" xfId="0" applyNumberFormat="1" applyFont="1" applyFill="1" applyBorder="1" applyAlignment="1" applyProtection="1">
      <alignment horizontal="right"/>
      <protection locked="0"/>
    </xf>
    <xf numFmtId="4" fontId="7" fillId="18" borderId="29" xfId="0" applyNumberFormat="1" applyFont="1" applyFill="1" applyBorder="1" applyAlignment="1" applyProtection="1">
      <alignment horizontal="right"/>
    </xf>
    <xf numFmtId="0" fontId="7" fillId="18" borderId="15" xfId="0" applyFont="1" applyFill="1" applyBorder="1" applyAlignment="1">
      <alignment horizontal="right"/>
    </xf>
    <xf numFmtId="4" fontId="11" fillId="18" borderId="3" xfId="0" applyNumberFormat="1" applyFont="1" applyFill="1" applyBorder="1" applyAlignment="1" applyProtection="1">
      <alignment horizontal="right"/>
    </xf>
    <xf numFmtId="49" fontId="28" fillId="18" borderId="33" xfId="0" applyNumberFormat="1" applyFont="1" applyFill="1" applyBorder="1" applyAlignment="1" applyProtection="1">
      <alignment horizontal="left" vertical="top" wrapText="1"/>
    </xf>
    <xf numFmtId="0" fontId="7" fillId="18" borderId="11" xfId="0" applyFont="1" applyFill="1" applyBorder="1"/>
    <xf numFmtId="0" fontId="6" fillId="18" borderId="11" xfId="0" applyFont="1" applyFill="1" applyBorder="1"/>
    <xf numFmtId="0" fontId="5" fillId="18" borderId="11" xfId="0" applyFont="1" applyFill="1" applyBorder="1"/>
    <xf numFmtId="4" fontId="15" fillId="18" borderId="6" xfId="0" applyNumberFormat="1" applyFont="1" applyFill="1" applyBorder="1"/>
    <xf numFmtId="0" fontId="15" fillId="18" borderId="6" xfId="0" applyFont="1" applyFill="1" applyBorder="1"/>
    <xf numFmtId="0" fontId="16" fillId="18" borderId="8" xfId="0" applyFont="1" applyFill="1" applyBorder="1" applyAlignment="1">
      <alignment horizontal="center" wrapText="1"/>
    </xf>
    <xf numFmtId="0" fontId="15" fillId="18" borderId="24" xfId="0" applyFont="1" applyFill="1" applyBorder="1" applyAlignment="1">
      <alignment horizontal="center" wrapText="1"/>
    </xf>
    <xf numFmtId="0" fontId="16" fillId="18" borderId="6" xfId="0" applyFont="1" applyFill="1" applyBorder="1"/>
    <xf numFmtId="4" fontId="5" fillId="18" borderId="1" xfId="0" applyNumberFormat="1" applyFont="1" applyFill="1" applyBorder="1"/>
    <xf numFmtId="0" fontId="15" fillId="18" borderId="13" xfId="0" applyFont="1" applyFill="1" applyBorder="1" applyAlignment="1">
      <alignment horizontal="center" wrapText="1"/>
    </xf>
    <xf numFmtId="0" fontId="15" fillId="18" borderId="26" xfId="0" applyFont="1" applyFill="1" applyBorder="1" applyAlignment="1">
      <alignment horizontal="center" wrapText="1"/>
    </xf>
    <xf numFmtId="0" fontId="15" fillId="18" borderId="30" xfId="0" applyFont="1" applyFill="1" applyBorder="1" applyAlignment="1">
      <alignment horizontal="center" wrapText="1"/>
    </xf>
    <xf numFmtId="0" fontId="15" fillId="18" borderId="23" xfId="0" applyFont="1" applyFill="1" applyBorder="1" applyAlignment="1">
      <alignment horizontal="center" wrapText="1"/>
    </xf>
    <xf numFmtId="0" fontId="5" fillId="18" borderId="9" xfId="0" applyFont="1" applyFill="1" applyBorder="1" applyAlignment="1">
      <alignment horizontal="right" vertical="top" wrapText="1"/>
    </xf>
    <xf numFmtId="0" fontId="6" fillId="18" borderId="11" xfId="0" applyFont="1" applyFill="1" applyBorder="1" applyAlignment="1">
      <alignment horizontal="right"/>
    </xf>
    <xf numFmtId="49" fontId="38" fillId="18" borderId="6" xfId="0" applyNumberFormat="1" applyFont="1" applyFill="1" applyBorder="1" applyAlignment="1">
      <alignment horizontal="center"/>
    </xf>
    <xf numFmtId="0" fontId="7" fillId="18" borderId="11" xfId="0" applyFont="1" applyFill="1" applyBorder="1" applyAlignment="1">
      <alignment horizontal="left" wrapText="1"/>
    </xf>
    <xf numFmtId="4" fontId="6" fillId="18" borderId="6" xfId="0" applyNumberFormat="1" applyFont="1" applyFill="1" applyBorder="1" applyAlignment="1" applyProtection="1">
      <alignment horizontal="right"/>
      <protection locked="0"/>
    </xf>
    <xf numFmtId="4" fontId="6" fillId="18" borderId="6" xfId="0" applyNumberFormat="1" applyFont="1" applyFill="1" applyBorder="1" applyAlignment="1" applyProtection="1">
      <alignment horizontal="right"/>
    </xf>
    <xf numFmtId="2" fontId="6" fillId="18" borderId="5" xfId="0" applyNumberFormat="1" applyFont="1" applyFill="1" applyBorder="1" applyAlignment="1" applyProtection="1">
      <alignment horizontal="center" wrapText="1"/>
      <protection locked="0"/>
    </xf>
    <xf numFmtId="2" fontId="6" fillId="18" borderId="4" xfId="0" applyNumberFormat="1" applyFont="1" applyFill="1" applyBorder="1" applyAlignment="1" applyProtection="1">
      <alignment horizontal="center" wrapText="1"/>
      <protection locked="0"/>
    </xf>
    <xf numFmtId="0" fontId="12" fillId="18" borderId="2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2" fontId="6" fillId="11" borderId="5" xfId="0" applyNumberFormat="1" applyFont="1" applyFill="1" applyBorder="1" applyAlignment="1" applyProtection="1">
      <alignment horizontal="center" wrapText="1"/>
      <protection locked="0"/>
    </xf>
    <xf numFmtId="2" fontId="6" fillId="11" borderId="4" xfId="0" applyNumberFormat="1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E0DFBE"/>
      <color rgb="FF99CCFF"/>
      <color rgb="FFCFCE9D"/>
      <color rgb="FFCDCC98"/>
      <color rgb="FFD3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1"/>
  <sheetViews>
    <sheetView tabSelected="1" zoomScale="99" zoomScaleNormal="99" workbookViewId="0">
      <pane xSplit="6" ySplit="4" topLeftCell="G79" activePane="bottomRight" state="frozen"/>
      <selection pane="topRight" activeCell="H1" sqref="H1"/>
      <selection pane="bottomLeft" activeCell="A5" sqref="A5"/>
      <selection pane="bottomRight" activeCell="H22" sqref="H22"/>
    </sheetView>
  </sheetViews>
  <sheetFormatPr defaultRowHeight="14.4"/>
  <cols>
    <col min="1" max="1" width="38.88671875" customWidth="1"/>
    <col min="2" max="3" width="5" customWidth="1"/>
    <col min="4" max="4" width="15" customWidth="1"/>
    <col min="5" max="5" width="6" customWidth="1"/>
    <col min="6" max="6" width="10.109375" customWidth="1"/>
    <col min="7" max="8" width="17.33203125" customWidth="1"/>
    <col min="9" max="9" width="11.44140625" bestFit="1" customWidth="1"/>
  </cols>
  <sheetData>
    <row r="1" spans="1:8" ht="36.75" customHeight="1">
      <c r="A1" s="497"/>
      <c r="B1" s="621" t="s">
        <v>654</v>
      </c>
      <c r="C1" s="621"/>
      <c r="D1" s="621"/>
      <c r="E1" s="498"/>
      <c r="F1" s="499"/>
      <c r="G1" s="619" t="s">
        <v>12</v>
      </c>
      <c r="H1" s="620"/>
    </row>
    <row r="2" spans="1:8" ht="15.6">
      <c r="A2" s="500" t="s">
        <v>16</v>
      </c>
      <c r="B2" s="501" t="s">
        <v>17</v>
      </c>
      <c r="C2" s="502"/>
      <c r="D2" s="502" t="s">
        <v>18</v>
      </c>
      <c r="E2" s="502"/>
      <c r="F2" s="503" t="s">
        <v>19</v>
      </c>
      <c r="G2" s="504" t="s">
        <v>20</v>
      </c>
      <c r="H2" s="504" t="s">
        <v>627</v>
      </c>
    </row>
    <row r="3" spans="1:8" ht="16.2" thickBot="1">
      <c r="A3" s="505">
        <v>18964.400000000001</v>
      </c>
      <c r="B3" s="506" t="s">
        <v>21</v>
      </c>
      <c r="C3" s="507"/>
      <c r="D3" s="508">
        <f>A3-F3</f>
        <v>-159.59999999999854</v>
      </c>
      <c r="E3" s="509"/>
      <c r="F3" s="510">
        <v>19124</v>
      </c>
      <c r="G3" s="511" t="s">
        <v>22</v>
      </c>
      <c r="H3" s="511" t="s">
        <v>23</v>
      </c>
    </row>
    <row r="4" spans="1:8" ht="18" thickBot="1">
      <c r="A4" s="512" t="s">
        <v>24</v>
      </c>
      <c r="B4" s="513"/>
      <c r="C4" s="514"/>
      <c r="D4" s="515"/>
      <c r="E4" s="514"/>
      <c r="F4" s="516"/>
      <c r="G4" s="517">
        <f>G5+G106+G130+G135+G171+G306+G349+G358+G370</f>
        <v>19123976.77</v>
      </c>
      <c r="H4" s="517">
        <f>H5+H106+H130+H135+H171+H306+H349+H358+H370</f>
        <v>17406407.920000002</v>
      </c>
    </row>
    <row r="5" spans="1:8" ht="17.399999999999999" customHeight="1">
      <c r="A5" s="518" t="s">
        <v>25</v>
      </c>
      <c r="B5" s="519" t="s">
        <v>26</v>
      </c>
      <c r="C5" s="519" t="s">
        <v>27</v>
      </c>
      <c r="D5" s="519" t="s">
        <v>28</v>
      </c>
      <c r="E5" s="519" t="s">
        <v>29</v>
      </c>
      <c r="F5" s="519" t="s">
        <v>29</v>
      </c>
      <c r="G5" s="520">
        <v>2960561.42</v>
      </c>
      <c r="H5" s="520">
        <v>2229625.12</v>
      </c>
    </row>
    <row r="6" spans="1:8" ht="18" hidden="1">
      <c r="A6" s="521" t="s">
        <v>30</v>
      </c>
      <c r="B6" s="522" t="s">
        <v>26</v>
      </c>
      <c r="C6" s="522" t="s">
        <v>31</v>
      </c>
      <c r="D6" s="522" t="s">
        <v>32</v>
      </c>
      <c r="E6" s="522" t="s">
        <v>29</v>
      </c>
      <c r="F6" s="522" t="s">
        <v>29</v>
      </c>
      <c r="G6" s="472">
        <f t="shared" ref="G6:H6" si="0">G7</f>
        <v>0</v>
      </c>
      <c r="H6" s="472">
        <f t="shared" si="0"/>
        <v>0</v>
      </c>
    </row>
    <row r="7" spans="1:8" ht="18" hidden="1">
      <c r="A7" s="523" t="s">
        <v>33</v>
      </c>
      <c r="B7" s="524"/>
      <c r="C7" s="524"/>
      <c r="D7" s="524"/>
      <c r="E7" s="524"/>
      <c r="F7" s="525" t="s">
        <v>34</v>
      </c>
      <c r="G7" s="472">
        <f t="shared" ref="G7:H7" si="1">G8</f>
        <v>0</v>
      </c>
      <c r="H7" s="472">
        <f t="shared" si="1"/>
        <v>0</v>
      </c>
    </row>
    <row r="8" spans="1:8" ht="18" hidden="1">
      <c r="A8" s="521" t="s">
        <v>35</v>
      </c>
      <c r="B8" s="526"/>
      <c r="C8" s="526"/>
      <c r="D8" s="526"/>
      <c r="E8" s="526"/>
      <c r="F8" s="527" t="s">
        <v>36</v>
      </c>
      <c r="G8" s="472">
        <f t="shared" ref="G8:H8" si="2">G9+G10+G11</f>
        <v>0</v>
      </c>
      <c r="H8" s="472">
        <f t="shared" si="2"/>
        <v>0</v>
      </c>
    </row>
    <row r="9" spans="1:8" ht="15.6" hidden="1">
      <c r="A9" s="528" t="s">
        <v>37</v>
      </c>
      <c r="B9" s="526"/>
      <c r="C9" s="526"/>
      <c r="D9" s="526"/>
      <c r="E9" s="526" t="s">
        <v>38</v>
      </c>
      <c r="F9" s="526" t="s">
        <v>39</v>
      </c>
      <c r="G9" s="529">
        <v>0</v>
      </c>
      <c r="H9" s="529"/>
    </row>
    <row r="10" spans="1:8" ht="22.2" hidden="1" customHeight="1" thickBot="1">
      <c r="A10" s="528" t="s">
        <v>40</v>
      </c>
      <c r="B10" s="526"/>
      <c r="C10" s="526"/>
      <c r="D10" s="526"/>
      <c r="E10" s="526" t="s">
        <v>41</v>
      </c>
      <c r="F10" s="526" t="s">
        <v>42</v>
      </c>
      <c r="G10" s="530">
        <v>0</v>
      </c>
      <c r="H10" s="530"/>
    </row>
    <row r="11" spans="1:8" ht="15.6" hidden="1">
      <c r="A11" s="528" t="s">
        <v>43</v>
      </c>
      <c r="B11" s="526"/>
      <c r="C11" s="526"/>
      <c r="D11" s="526"/>
      <c r="E11" s="526" t="s">
        <v>44</v>
      </c>
      <c r="F11" s="526" t="s">
        <v>45</v>
      </c>
      <c r="G11" s="529">
        <v>0</v>
      </c>
      <c r="H11" s="529"/>
    </row>
    <row r="12" spans="1:8" s="1" customFormat="1" ht="18">
      <c r="A12" s="521" t="s">
        <v>30</v>
      </c>
      <c r="B12" s="522" t="s">
        <v>26</v>
      </c>
      <c r="C12" s="522" t="s">
        <v>31</v>
      </c>
      <c r="D12" s="522" t="s">
        <v>648</v>
      </c>
      <c r="E12" s="522" t="s">
        <v>29</v>
      </c>
      <c r="F12" s="522" t="s">
        <v>29</v>
      </c>
      <c r="G12" s="529">
        <f t="shared" ref="G12:H13" si="3">G13</f>
        <v>65761.42</v>
      </c>
      <c r="H12" s="529">
        <f>H13</f>
        <v>65761.42</v>
      </c>
    </row>
    <row r="13" spans="1:8" s="1" customFormat="1" ht="18">
      <c r="A13" s="523" t="s">
        <v>33</v>
      </c>
      <c r="B13" s="524"/>
      <c r="C13" s="524"/>
      <c r="D13" s="524"/>
      <c r="E13" s="524"/>
      <c r="F13" s="525" t="s">
        <v>34</v>
      </c>
      <c r="G13" s="529">
        <v>65761.42</v>
      </c>
      <c r="H13" s="529">
        <f t="shared" si="3"/>
        <v>65761.42</v>
      </c>
    </row>
    <row r="14" spans="1:8" s="1" customFormat="1" ht="18">
      <c r="A14" s="521" t="s">
        <v>35</v>
      </c>
      <c r="B14" s="526"/>
      <c r="C14" s="526"/>
      <c r="D14" s="526"/>
      <c r="E14" s="526"/>
      <c r="F14" s="527" t="s">
        <v>36</v>
      </c>
      <c r="G14" s="529">
        <v>65761.42</v>
      </c>
      <c r="H14" s="529">
        <v>65761.42</v>
      </c>
    </row>
    <row r="15" spans="1:8" s="1" customFormat="1" ht="17.399999999999999" customHeight="1">
      <c r="A15" s="528" t="s">
        <v>37</v>
      </c>
      <c r="B15" s="526"/>
      <c r="C15" s="526"/>
      <c r="D15" s="526"/>
      <c r="E15" s="526" t="s">
        <v>38</v>
      </c>
      <c r="F15" s="526" t="s">
        <v>39</v>
      </c>
      <c r="G15" s="529">
        <v>50508</v>
      </c>
      <c r="H15" s="529">
        <v>50508</v>
      </c>
    </row>
    <row r="16" spans="1:8" s="1" customFormat="1" ht="15.6">
      <c r="A16" s="528" t="s">
        <v>43</v>
      </c>
      <c r="B16" s="526"/>
      <c r="C16" s="526"/>
      <c r="D16" s="526"/>
      <c r="E16" s="526" t="s">
        <v>44</v>
      </c>
      <c r="F16" s="526" t="s">
        <v>45</v>
      </c>
      <c r="G16" s="529">
        <v>15253.42</v>
      </c>
      <c r="H16" s="529">
        <v>15253.42</v>
      </c>
    </row>
    <row r="17" spans="1:8" ht="18">
      <c r="A17" s="521" t="s">
        <v>30</v>
      </c>
      <c r="B17" s="522" t="s">
        <v>26</v>
      </c>
      <c r="C17" s="522" t="s">
        <v>31</v>
      </c>
      <c r="D17" s="522" t="s">
        <v>32</v>
      </c>
      <c r="E17" s="522" t="s">
        <v>29</v>
      </c>
      <c r="F17" s="522" t="s">
        <v>29</v>
      </c>
      <c r="G17" s="529">
        <f t="shared" ref="G17" si="4">G18</f>
        <v>885000</v>
      </c>
      <c r="H17" s="529">
        <f>H18</f>
        <v>765780.85</v>
      </c>
    </row>
    <row r="18" spans="1:8" ht="18">
      <c r="A18" s="523" t="s">
        <v>33</v>
      </c>
      <c r="B18" s="524"/>
      <c r="C18" s="524"/>
      <c r="D18" s="524"/>
      <c r="E18" s="524"/>
      <c r="F18" s="525" t="s">
        <v>34</v>
      </c>
      <c r="G18" s="529">
        <f t="shared" ref="G18:H18" si="5">G19</f>
        <v>885000</v>
      </c>
      <c r="H18" s="529">
        <f t="shared" si="5"/>
        <v>765780.85</v>
      </c>
    </row>
    <row r="19" spans="1:8" ht="18">
      <c r="A19" s="521" t="s">
        <v>35</v>
      </c>
      <c r="B19" s="526"/>
      <c r="C19" s="526"/>
      <c r="D19" s="526"/>
      <c r="E19" s="526"/>
      <c r="F19" s="527" t="s">
        <v>36</v>
      </c>
      <c r="G19" s="529">
        <f t="shared" ref="G19:H19" si="6">G20+G23+G24+G22+G21+G25</f>
        <v>885000</v>
      </c>
      <c r="H19" s="529">
        <f t="shared" si="6"/>
        <v>765780.85</v>
      </c>
    </row>
    <row r="20" spans="1:8" ht="17.399999999999999" customHeight="1">
      <c r="A20" s="528" t="s">
        <v>37</v>
      </c>
      <c r="B20" s="526"/>
      <c r="C20" s="526"/>
      <c r="D20" s="526"/>
      <c r="E20" s="526" t="s">
        <v>38</v>
      </c>
      <c r="F20" s="526" t="s">
        <v>39</v>
      </c>
      <c r="G20" s="529">
        <v>680000</v>
      </c>
      <c r="H20" s="529">
        <v>588759</v>
      </c>
    </row>
    <row r="21" spans="1:8" s="1" customFormat="1" ht="17.399999999999999" customHeight="1">
      <c r="A21" s="528" t="s">
        <v>586</v>
      </c>
      <c r="B21" s="526"/>
      <c r="C21" s="526"/>
      <c r="D21" s="526"/>
      <c r="E21" s="526" t="s">
        <v>38</v>
      </c>
      <c r="F21" s="526" t="s">
        <v>39</v>
      </c>
      <c r="G21" s="529"/>
      <c r="H21" s="529"/>
    </row>
    <row r="22" spans="1:8" s="1" customFormat="1" ht="18" customHeight="1">
      <c r="A22" s="528"/>
      <c r="B22" s="526"/>
      <c r="C22" s="526"/>
      <c r="D22" s="526"/>
      <c r="E22" s="526" t="s">
        <v>38</v>
      </c>
      <c r="F22" s="526" t="s">
        <v>477</v>
      </c>
      <c r="G22" s="529"/>
      <c r="H22" s="529"/>
    </row>
    <row r="23" spans="1:8" ht="20.25" customHeight="1">
      <c r="A23" s="528" t="s">
        <v>40</v>
      </c>
      <c r="B23" s="526"/>
      <c r="C23" s="526"/>
      <c r="D23" s="526"/>
      <c r="E23" s="526" t="s">
        <v>41</v>
      </c>
      <c r="F23" s="526" t="s">
        <v>42</v>
      </c>
      <c r="G23" s="529"/>
      <c r="H23" s="529"/>
    </row>
    <row r="24" spans="1:8" ht="15.6">
      <c r="A24" s="528" t="s">
        <v>43</v>
      </c>
      <c r="B24" s="526"/>
      <c r="C24" s="526"/>
      <c r="D24" s="526"/>
      <c r="E24" s="526" t="s">
        <v>44</v>
      </c>
      <c r="F24" s="526" t="s">
        <v>45</v>
      </c>
      <c r="G24" s="529">
        <v>205000</v>
      </c>
      <c r="H24" s="529">
        <v>177021.85</v>
      </c>
    </row>
    <row r="25" spans="1:8" s="1" customFormat="1" ht="15.6">
      <c r="A25" s="528" t="s">
        <v>587</v>
      </c>
      <c r="B25" s="526"/>
      <c r="C25" s="526"/>
      <c r="D25" s="526"/>
      <c r="E25" s="526" t="s">
        <v>44</v>
      </c>
      <c r="F25" s="526" t="s">
        <v>45</v>
      </c>
      <c r="G25" s="529"/>
      <c r="H25" s="529"/>
    </row>
    <row r="26" spans="1:8" ht="17.399999999999999">
      <c r="A26" s="600" t="s">
        <v>48</v>
      </c>
      <c r="B26" s="522" t="s">
        <v>26</v>
      </c>
      <c r="C26" s="522" t="s">
        <v>46</v>
      </c>
      <c r="D26" s="522" t="s">
        <v>49</v>
      </c>
      <c r="E26" s="522" t="s">
        <v>29</v>
      </c>
      <c r="F26" s="522" t="s">
        <v>29</v>
      </c>
      <c r="G26" s="570">
        <f t="shared" ref="G26" si="7">G27+G79</f>
        <v>1692800</v>
      </c>
      <c r="H26" s="570">
        <v>1294082.8500000001</v>
      </c>
    </row>
    <row r="27" spans="1:8" ht="18">
      <c r="A27" s="531" t="s">
        <v>33</v>
      </c>
      <c r="B27" s="524" t="s">
        <v>26</v>
      </c>
      <c r="C27" s="524" t="s">
        <v>46</v>
      </c>
      <c r="D27" s="524" t="s">
        <v>49</v>
      </c>
      <c r="E27" s="524" t="s">
        <v>29</v>
      </c>
      <c r="F27" s="525" t="s">
        <v>34</v>
      </c>
      <c r="G27" s="570">
        <f t="shared" ref="G27" si="8">G28+G37+G71</f>
        <v>1512800</v>
      </c>
      <c r="H27" s="570">
        <v>1169193.99</v>
      </c>
    </row>
    <row r="28" spans="1:8" ht="18">
      <c r="A28" s="533" t="s">
        <v>35</v>
      </c>
      <c r="B28" s="526"/>
      <c r="C28" s="526"/>
      <c r="D28" s="526"/>
      <c r="E28" s="526"/>
      <c r="F28" s="534" t="s">
        <v>36</v>
      </c>
      <c r="G28" s="529">
        <f t="shared" ref="G28" si="9">G29+G33+G34+G32</f>
        <v>973800</v>
      </c>
      <c r="H28" s="529">
        <v>717002.87</v>
      </c>
    </row>
    <row r="29" spans="1:8" ht="15.6">
      <c r="A29" s="528" t="s">
        <v>37</v>
      </c>
      <c r="B29" s="526"/>
      <c r="C29" s="526"/>
      <c r="D29" s="526" t="s">
        <v>47</v>
      </c>
      <c r="E29" s="526" t="s">
        <v>38</v>
      </c>
      <c r="F29" s="526" t="s">
        <v>39</v>
      </c>
      <c r="G29" s="529">
        <v>748000</v>
      </c>
      <c r="H29" s="529">
        <v>553323.48</v>
      </c>
    </row>
    <row r="30" spans="1:8" ht="22.2" hidden="1" customHeight="1" thickBot="1">
      <c r="A30" s="535" t="s">
        <v>50</v>
      </c>
      <c r="B30" s="526"/>
      <c r="C30" s="526"/>
      <c r="D30" s="526" t="s">
        <v>47</v>
      </c>
      <c r="E30" s="526"/>
      <c r="F30" s="526"/>
      <c r="G30" s="529"/>
      <c r="H30" s="529"/>
    </row>
    <row r="31" spans="1:8" ht="21.6" hidden="1" customHeight="1" thickBot="1">
      <c r="A31" s="535" t="s">
        <v>51</v>
      </c>
      <c r="B31" s="526"/>
      <c r="C31" s="526"/>
      <c r="D31" s="526" t="s">
        <v>47</v>
      </c>
      <c r="E31" s="526"/>
      <c r="F31" s="526"/>
      <c r="G31" s="529"/>
      <c r="H31" s="529"/>
    </row>
    <row r="32" spans="1:8" s="1" customFormat="1" ht="21.6" customHeight="1">
      <c r="A32" s="535"/>
      <c r="B32" s="526"/>
      <c r="C32" s="526"/>
      <c r="D32" s="526"/>
      <c r="E32" s="526" t="s">
        <v>38</v>
      </c>
      <c r="F32" s="526" t="s">
        <v>477</v>
      </c>
      <c r="G32" s="529"/>
      <c r="H32" s="529"/>
    </row>
    <row r="33" spans="1:8" ht="21.6" customHeight="1">
      <c r="A33" s="528" t="s">
        <v>40</v>
      </c>
      <c r="B33" s="526"/>
      <c r="C33" s="526"/>
      <c r="D33" s="526" t="s">
        <v>47</v>
      </c>
      <c r="E33" s="526" t="s">
        <v>41</v>
      </c>
      <c r="F33" s="526" t="s">
        <v>42</v>
      </c>
      <c r="G33" s="472"/>
      <c r="H33" s="472"/>
    </row>
    <row r="34" spans="1:8" ht="15.6">
      <c r="A34" s="528" t="s">
        <v>43</v>
      </c>
      <c r="B34" s="526"/>
      <c r="C34" s="526"/>
      <c r="D34" s="526" t="s">
        <v>47</v>
      </c>
      <c r="E34" s="526" t="s">
        <v>44</v>
      </c>
      <c r="F34" s="526" t="s">
        <v>45</v>
      </c>
      <c r="G34" s="529">
        <v>225800</v>
      </c>
      <c r="H34" s="529">
        <v>163679.39000000001</v>
      </c>
    </row>
    <row r="35" spans="1:8" ht="19.2" hidden="1" customHeight="1" thickBot="1">
      <c r="A35" s="535" t="s">
        <v>50</v>
      </c>
      <c r="B35" s="526"/>
      <c r="C35" s="526"/>
      <c r="D35" s="526"/>
      <c r="E35" s="526"/>
      <c r="F35" s="526"/>
      <c r="G35" s="529">
        <v>0</v>
      </c>
      <c r="H35" s="529">
        <v>0</v>
      </c>
    </row>
    <row r="36" spans="1:8" ht="18.600000000000001" hidden="1" customHeight="1" thickBot="1">
      <c r="A36" s="535" t="s">
        <v>51</v>
      </c>
      <c r="B36" s="526"/>
      <c r="C36" s="526"/>
      <c r="D36" s="526"/>
      <c r="E36" s="526"/>
      <c r="F36" s="526"/>
      <c r="G36" s="529">
        <v>0</v>
      </c>
      <c r="H36" s="529">
        <v>0</v>
      </c>
    </row>
    <row r="37" spans="1:8" ht="18">
      <c r="A37" s="533" t="s">
        <v>52</v>
      </c>
      <c r="B37" s="526"/>
      <c r="C37" s="526"/>
      <c r="D37" s="526"/>
      <c r="E37" s="526"/>
      <c r="F37" s="527" t="s">
        <v>53</v>
      </c>
      <c r="G37" s="536">
        <f>G38+G42+G51+G57+G70</f>
        <v>519000</v>
      </c>
      <c r="H37" s="536">
        <v>451991.12</v>
      </c>
    </row>
    <row r="38" spans="1:8" s="1" customFormat="1" ht="15.6">
      <c r="A38" s="537" t="s">
        <v>533</v>
      </c>
      <c r="B38" s="526"/>
      <c r="C38" s="526"/>
      <c r="D38" s="532" t="s">
        <v>49</v>
      </c>
      <c r="E38" s="532" t="s">
        <v>29</v>
      </c>
      <c r="F38" s="532" t="s">
        <v>56</v>
      </c>
      <c r="G38" s="536">
        <f t="shared" ref="G38" si="10">G39+G40</f>
        <v>60000</v>
      </c>
      <c r="H38" s="536">
        <v>39553.660000000003</v>
      </c>
    </row>
    <row r="39" spans="1:8" ht="15.6">
      <c r="A39" s="528" t="s">
        <v>532</v>
      </c>
      <c r="B39" s="526"/>
      <c r="C39" s="526"/>
      <c r="D39" s="526" t="s">
        <v>47</v>
      </c>
      <c r="E39" s="526" t="s">
        <v>55</v>
      </c>
      <c r="F39" s="526" t="s">
        <v>56</v>
      </c>
      <c r="G39" s="529">
        <v>60000</v>
      </c>
      <c r="H39" s="529">
        <v>39553.660000000003</v>
      </c>
    </row>
    <row r="40" spans="1:8" ht="15.6">
      <c r="A40" s="528" t="s">
        <v>57</v>
      </c>
      <c r="B40" s="526"/>
      <c r="C40" s="526"/>
      <c r="D40" s="526" t="s">
        <v>47</v>
      </c>
      <c r="E40" s="526" t="s">
        <v>58</v>
      </c>
      <c r="F40" s="526" t="s">
        <v>56</v>
      </c>
      <c r="G40" s="529"/>
      <c r="H40" s="529">
        <v>0</v>
      </c>
    </row>
    <row r="41" spans="1:8" ht="16.2" customHeight="1">
      <c r="A41" s="528" t="s">
        <v>59</v>
      </c>
      <c r="B41" s="526"/>
      <c r="C41" s="526"/>
      <c r="D41" s="526" t="s">
        <v>47</v>
      </c>
      <c r="E41" s="526" t="s">
        <v>58</v>
      </c>
      <c r="F41" s="526" t="s">
        <v>60</v>
      </c>
      <c r="G41" s="529"/>
      <c r="H41" s="529"/>
    </row>
    <row r="42" spans="1:8" ht="15.6">
      <c r="A42" s="537" t="s">
        <v>535</v>
      </c>
      <c r="B42" s="526"/>
      <c r="C42" s="526"/>
      <c r="D42" s="532" t="s">
        <v>49</v>
      </c>
      <c r="E42" s="532" t="s">
        <v>29</v>
      </c>
      <c r="F42" s="532" t="s">
        <v>62</v>
      </c>
      <c r="G42" s="529">
        <f t="shared" ref="G42:H42" si="11">G43+G47</f>
        <v>0</v>
      </c>
      <c r="H42" s="529">
        <f t="shared" si="11"/>
        <v>0</v>
      </c>
    </row>
    <row r="43" spans="1:8" s="1" customFormat="1" ht="15.6">
      <c r="A43" s="538" t="s">
        <v>535</v>
      </c>
      <c r="B43" s="526"/>
      <c r="C43" s="526"/>
      <c r="D43" s="532" t="s">
        <v>49</v>
      </c>
      <c r="E43" s="532" t="s">
        <v>58</v>
      </c>
      <c r="F43" s="532" t="s">
        <v>62</v>
      </c>
      <c r="G43" s="529">
        <f t="shared" ref="G43:H43" si="12">G44+G45+G46</f>
        <v>0</v>
      </c>
      <c r="H43" s="529">
        <f t="shared" si="12"/>
        <v>0</v>
      </c>
    </row>
    <row r="44" spans="1:8" ht="15.6">
      <c r="A44" s="528" t="s">
        <v>65</v>
      </c>
      <c r="B44" s="526"/>
      <c r="C44" s="526"/>
      <c r="D44" s="526" t="s">
        <v>47</v>
      </c>
      <c r="E44" s="526" t="s">
        <v>58</v>
      </c>
      <c r="F44" s="526"/>
      <c r="G44" s="472"/>
      <c r="H44" s="472"/>
    </row>
    <row r="45" spans="1:8" ht="15.6">
      <c r="A45" s="528" t="s">
        <v>77</v>
      </c>
      <c r="B45" s="526"/>
      <c r="C45" s="526"/>
      <c r="D45" s="526" t="s">
        <v>47</v>
      </c>
      <c r="E45" s="526" t="s">
        <v>58</v>
      </c>
      <c r="F45" s="526"/>
      <c r="G45" s="530"/>
      <c r="H45" s="539">
        <v>0</v>
      </c>
    </row>
    <row r="46" spans="1:8" ht="15.6">
      <c r="A46" s="528" t="s">
        <v>539</v>
      </c>
      <c r="B46" s="526"/>
      <c r="C46" s="526"/>
      <c r="D46" s="526" t="s">
        <v>47</v>
      </c>
      <c r="E46" s="526" t="s">
        <v>58</v>
      </c>
      <c r="F46" s="526"/>
      <c r="G46" s="539"/>
      <c r="H46" s="539"/>
    </row>
    <row r="47" spans="1:8" ht="15.6">
      <c r="A47" s="538" t="s">
        <v>535</v>
      </c>
      <c r="B47" s="526"/>
      <c r="C47" s="526"/>
      <c r="D47" s="526" t="s">
        <v>49</v>
      </c>
      <c r="E47" s="532" t="s">
        <v>590</v>
      </c>
      <c r="F47" s="532" t="s">
        <v>62</v>
      </c>
      <c r="G47" s="472">
        <f t="shared" ref="G47:H47" si="13">G48+G49+G50</f>
        <v>0</v>
      </c>
      <c r="H47" s="472">
        <f t="shared" si="13"/>
        <v>0</v>
      </c>
    </row>
    <row r="48" spans="1:8" s="1" customFormat="1" ht="17.399999999999999" customHeight="1">
      <c r="A48" s="528" t="s">
        <v>64</v>
      </c>
      <c r="B48" s="526"/>
      <c r="C48" s="526"/>
      <c r="D48" s="526" t="s">
        <v>47</v>
      </c>
      <c r="E48" s="526" t="s">
        <v>590</v>
      </c>
      <c r="F48" s="540"/>
      <c r="G48" s="541"/>
      <c r="H48" s="541">
        <v>0</v>
      </c>
    </row>
    <row r="49" spans="1:8" ht="15.6">
      <c r="A49" s="542" t="s">
        <v>591</v>
      </c>
      <c r="B49" s="526"/>
      <c r="C49" s="526"/>
      <c r="D49" s="526" t="s">
        <v>47</v>
      </c>
      <c r="E49" s="526" t="s">
        <v>590</v>
      </c>
      <c r="F49" s="526"/>
      <c r="G49" s="539"/>
      <c r="H49" s="539">
        <v>0</v>
      </c>
    </row>
    <row r="50" spans="1:8" ht="18.75" customHeight="1">
      <c r="A50" s="528" t="s">
        <v>68</v>
      </c>
      <c r="B50" s="526"/>
      <c r="C50" s="526"/>
      <c r="D50" s="526" t="s">
        <v>47</v>
      </c>
      <c r="E50" s="526" t="s">
        <v>590</v>
      </c>
      <c r="F50" s="526"/>
      <c r="G50" s="539"/>
      <c r="H50" s="539"/>
    </row>
    <row r="51" spans="1:8" ht="15.6">
      <c r="A51" s="537" t="s">
        <v>182</v>
      </c>
      <c r="B51" s="526"/>
      <c r="C51" s="526"/>
      <c r="D51" s="532" t="s">
        <v>49</v>
      </c>
      <c r="E51" s="532" t="s">
        <v>29</v>
      </c>
      <c r="F51" s="532" t="s">
        <v>72</v>
      </c>
      <c r="G51" s="472">
        <f t="shared" ref="G51" si="14">G52+G53+G54+G55+G56</f>
        <v>166000</v>
      </c>
      <c r="H51" s="472">
        <v>139912</v>
      </c>
    </row>
    <row r="52" spans="1:8" ht="16.2" customHeight="1">
      <c r="A52" s="528" t="s">
        <v>73</v>
      </c>
      <c r="B52" s="526"/>
      <c r="C52" s="526"/>
      <c r="D52" s="526" t="s">
        <v>47</v>
      </c>
      <c r="E52" s="526" t="s">
        <v>58</v>
      </c>
      <c r="F52" s="526"/>
      <c r="G52" s="530"/>
      <c r="H52" s="530"/>
    </row>
    <row r="53" spans="1:8" ht="18" customHeight="1">
      <c r="A53" s="528" t="s">
        <v>74</v>
      </c>
      <c r="B53" s="526"/>
      <c r="C53" s="526"/>
      <c r="D53" s="526" t="s">
        <v>47</v>
      </c>
      <c r="E53" s="526" t="s">
        <v>58</v>
      </c>
      <c r="F53" s="526"/>
      <c r="G53" s="530"/>
      <c r="H53" s="530"/>
    </row>
    <row r="54" spans="1:8" ht="15.6">
      <c r="A54" s="528" t="s">
        <v>75</v>
      </c>
      <c r="B54" s="526"/>
      <c r="C54" s="526"/>
      <c r="D54" s="526" t="s">
        <v>47</v>
      </c>
      <c r="E54" s="526" t="s">
        <v>58</v>
      </c>
      <c r="F54" s="526"/>
      <c r="G54" s="530"/>
      <c r="H54" s="530">
        <v>0</v>
      </c>
    </row>
    <row r="55" spans="1:8" ht="15.6">
      <c r="A55" s="528" t="s">
        <v>76</v>
      </c>
      <c r="B55" s="526"/>
      <c r="C55" s="526"/>
      <c r="D55" s="526" t="s">
        <v>47</v>
      </c>
      <c r="E55" s="526" t="s">
        <v>58</v>
      </c>
      <c r="F55" s="526"/>
      <c r="G55" s="530">
        <v>6000</v>
      </c>
      <c r="H55" s="530">
        <v>4450</v>
      </c>
    </row>
    <row r="56" spans="1:8" ht="15.6">
      <c r="A56" s="528" t="s">
        <v>77</v>
      </c>
      <c r="B56" s="526"/>
      <c r="C56" s="526"/>
      <c r="D56" s="526" t="s">
        <v>47</v>
      </c>
      <c r="E56" s="526" t="s">
        <v>58</v>
      </c>
      <c r="F56" s="526"/>
      <c r="G56" s="530">
        <v>160000</v>
      </c>
      <c r="H56" s="530">
        <v>135462</v>
      </c>
    </row>
    <row r="57" spans="1:8" s="1" customFormat="1" ht="15.6">
      <c r="A57" s="543" t="s">
        <v>184</v>
      </c>
      <c r="B57" s="526"/>
      <c r="C57" s="526"/>
      <c r="D57" s="532" t="s">
        <v>49</v>
      </c>
      <c r="E57" s="532" t="s">
        <v>29</v>
      </c>
      <c r="F57" s="526" t="s">
        <v>79</v>
      </c>
      <c r="G57" s="529">
        <f t="shared" ref="G57" si="15">G58+G59+G60+G61+G62+G64+G65+G63+G66+G68+G67</f>
        <v>285000</v>
      </c>
      <c r="H57" s="529">
        <v>265022.38</v>
      </c>
    </row>
    <row r="58" spans="1:8" s="1" customFormat="1" ht="46.8">
      <c r="A58" s="544" t="s">
        <v>454</v>
      </c>
      <c r="B58" s="526"/>
      <c r="C58" s="526"/>
      <c r="D58" s="526" t="s">
        <v>47</v>
      </c>
      <c r="E58" s="526" t="s">
        <v>55</v>
      </c>
      <c r="F58" s="526" t="s">
        <v>79</v>
      </c>
      <c r="G58" s="529">
        <v>20000</v>
      </c>
      <c r="H58" s="529">
        <v>7400</v>
      </c>
    </row>
    <row r="59" spans="1:8" ht="15.6">
      <c r="A59" s="528" t="s">
        <v>82</v>
      </c>
      <c r="B59" s="526"/>
      <c r="C59" s="526"/>
      <c r="D59" s="526" t="s">
        <v>47</v>
      </c>
      <c r="E59" s="526" t="s">
        <v>58</v>
      </c>
      <c r="F59" s="526" t="s">
        <v>79</v>
      </c>
      <c r="G59" s="530"/>
      <c r="H59" s="530">
        <v>0</v>
      </c>
    </row>
    <row r="60" spans="1:8" ht="15.6">
      <c r="A60" s="528" t="s">
        <v>83</v>
      </c>
      <c r="B60" s="526"/>
      <c r="C60" s="526"/>
      <c r="D60" s="526" t="s">
        <v>47</v>
      </c>
      <c r="E60" s="526" t="s">
        <v>58</v>
      </c>
      <c r="F60" s="526" t="s">
        <v>79</v>
      </c>
      <c r="G60" s="530">
        <v>7000</v>
      </c>
      <c r="H60" s="530">
        <v>660</v>
      </c>
    </row>
    <row r="61" spans="1:8" ht="20.25" customHeight="1">
      <c r="A61" s="528" t="s">
        <v>493</v>
      </c>
      <c r="B61" s="526"/>
      <c r="C61" s="526"/>
      <c r="D61" s="526" t="s">
        <v>47</v>
      </c>
      <c r="E61" s="526" t="s">
        <v>58</v>
      </c>
      <c r="F61" s="526" t="s">
        <v>79</v>
      </c>
      <c r="G61" s="530"/>
      <c r="H61" s="530"/>
    </row>
    <row r="62" spans="1:8" ht="15.6">
      <c r="A62" s="528" t="s">
        <v>87</v>
      </c>
      <c r="B62" s="526"/>
      <c r="C62" s="526"/>
      <c r="D62" s="526" t="s">
        <v>47</v>
      </c>
      <c r="E62" s="526" t="s">
        <v>58</v>
      </c>
      <c r="F62" s="526" t="s">
        <v>79</v>
      </c>
      <c r="G62" s="530"/>
      <c r="H62" s="530">
        <v>0</v>
      </c>
    </row>
    <row r="63" spans="1:8" ht="16.2" customHeight="1">
      <c r="A63" s="528" t="s">
        <v>478</v>
      </c>
      <c r="B63" s="526"/>
      <c r="C63" s="526"/>
      <c r="D63" s="526" t="s">
        <v>47</v>
      </c>
      <c r="E63" s="526" t="s">
        <v>58</v>
      </c>
      <c r="F63" s="526" t="s">
        <v>79</v>
      </c>
      <c r="G63" s="539">
        <v>251000</v>
      </c>
      <c r="H63" s="539">
        <v>250862.4</v>
      </c>
    </row>
    <row r="64" spans="1:8" ht="15.6" customHeight="1">
      <c r="A64" s="528" t="s">
        <v>581</v>
      </c>
      <c r="B64" s="526"/>
      <c r="C64" s="526"/>
      <c r="D64" s="526" t="s">
        <v>47</v>
      </c>
      <c r="E64" s="526" t="s">
        <v>58</v>
      </c>
      <c r="F64" s="526" t="s">
        <v>79</v>
      </c>
      <c r="G64" s="545"/>
      <c r="H64" s="545"/>
    </row>
    <row r="65" spans="1:8" ht="19.2" customHeight="1">
      <c r="A65" s="544" t="s">
        <v>84</v>
      </c>
      <c r="B65" s="526"/>
      <c r="C65" s="526"/>
      <c r="D65" s="526" t="s">
        <v>47</v>
      </c>
      <c r="E65" s="526" t="s">
        <v>58</v>
      </c>
      <c r="F65" s="526" t="s">
        <v>79</v>
      </c>
      <c r="G65" s="539"/>
      <c r="H65" s="539"/>
    </row>
    <row r="66" spans="1:8" ht="19.2" customHeight="1">
      <c r="A66" s="528" t="s">
        <v>91</v>
      </c>
      <c r="B66" s="526"/>
      <c r="C66" s="526"/>
      <c r="D66" s="526" t="s">
        <v>47</v>
      </c>
      <c r="E66" s="526" t="s">
        <v>58</v>
      </c>
      <c r="F66" s="526" t="s">
        <v>79</v>
      </c>
      <c r="G66" s="539"/>
      <c r="H66" s="539"/>
    </row>
    <row r="67" spans="1:8" s="1" customFormat="1" ht="66" customHeight="1">
      <c r="A67" s="546" t="s">
        <v>558</v>
      </c>
      <c r="B67" s="526"/>
      <c r="C67" s="526"/>
      <c r="D67" s="526" t="s">
        <v>47</v>
      </c>
      <c r="E67" s="526" t="s">
        <v>58</v>
      </c>
      <c r="F67" s="526" t="s">
        <v>79</v>
      </c>
      <c r="G67" s="539">
        <v>7000</v>
      </c>
      <c r="H67" s="539">
        <v>6099.98</v>
      </c>
    </row>
    <row r="68" spans="1:8" s="1" customFormat="1" ht="34.950000000000003" customHeight="1">
      <c r="A68" s="546" t="s">
        <v>455</v>
      </c>
      <c r="B68" s="526"/>
      <c r="C68" s="526"/>
      <c r="D68" s="526" t="s">
        <v>47</v>
      </c>
      <c r="E68" s="526" t="s">
        <v>58</v>
      </c>
      <c r="F68" s="526" t="s">
        <v>79</v>
      </c>
      <c r="G68" s="530"/>
      <c r="H68" s="530"/>
    </row>
    <row r="69" spans="1:8" s="1" customFormat="1" ht="20.399999999999999" customHeight="1">
      <c r="A69" s="547"/>
      <c r="B69" s="532"/>
      <c r="C69" s="532"/>
      <c r="D69" s="532" t="s">
        <v>49</v>
      </c>
      <c r="E69" s="532" t="s">
        <v>29</v>
      </c>
      <c r="F69" s="532" t="s">
        <v>441</v>
      </c>
      <c r="G69" s="529">
        <v>8000</v>
      </c>
      <c r="H69" s="529">
        <v>7503.08</v>
      </c>
    </row>
    <row r="70" spans="1:8" s="1" customFormat="1" ht="19.2" customHeight="1">
      <c r="A70" s="528" t="s">
        <v>81</v>
      </c>
      <c r="B70" s="526"/>
      <c r="C70" s="526"/>
      <c r="D70" s="526" t="s">
        <v>47</v>
      </c>
      <c r="E70" s="526" t="s">
        <v>58</v>
      </c>
      <c r="F70" s="526" t="s">
        <v>441</v>
      </c>
      <c r="G70" s="530">
        <v>8000</v>
      </c>
      <c r="H70" s="530">
        <v>0</v>
      </c>
    </row>
    <row r="71" spans="1:8" ht="15.6">
      <c r="A71" s="537" t="s">
        <v>94</v>
      </c>
      <c r="B71" s="526"/>
      <c r="C71" s="526"/>
      <c r="D71" s="532" t="s">
        <v>49</v>
      </c>
      <c r="E71" s="532" t="s">
        <v>29</v>
      </c>
      <c r="F71" s="532" t="s">
        <v>95</v>
      </c>
      <c r="G71" s="472">
        <f>G72+G73+G74+G75+G76+G78+G77</f>
        <v>20000</v>
      </c>
      <c r="H71" s="472">
        <v>200</v>
      </c>
    </row>
    <row r="72" spans="1:8" ht="16.5" customHeight="1">
      <c r="A72" s="528" t="s">
        <v>96</v>
      </c>
      <c r="B72" s="526"/>
      <c r="C72" s="526"/>
      <c r="D72" s="526" t="s">
        <v>47</v>
      </c>
      <c r="E72" s="526" t="s">
        <v>97</v>
      </c>
      <c r="F72" s="526" t="s">
        <v>438</v>
      </c>
      <c r="G72" s="539"/>
      <c r="H72" s="539"/>
    </row>
    <row r="73" spans="1:8" ht="15.6">
      <c r="A73" s="528" t="s">
        <v>98</v>
      </c>
      <c r="B73" s="526"/>
      <c r="C73" s="526"/>
      <c r="D73" s="526" t="s">
        <v>47</v>
      </c>
      <c r="E73" s="526" t="s">
        <v>99</v>
      </c>
      <c r="F73" s="526" t="s">
        <v>439</v>
      </c>
      <c r="G73" s="539">
        <v>15000</v>
      </c>
      <c r="H73" s="539">
        <v>0</v>
      </c>
    </row>
    <row r="74" spans="1:8" ht="15.6">
      <c r="A74" s="528" t="s">
        <v>100</v>
      </c>
      <c r="B74" s="526"/>
      <c r="C74" s="291"/>
      <c r="D74" s="526" t="s">
        <v>47</v>
      </c>
      <c r="E74" s="526" t="s">
        <v>99</v>
      </c>
      <c r="F74" s="526" t="s">
        <v>439</v>
      </c>
      <c r="G74" s="530"/>
      <c r="H74" s="530"/>
    </row>
    <row r="75" spans="1:8" ht="15.6">
      <c r="A75" s="546" t="s">
        <v>450</v>
      </c>
      <c r="B75" s="526"/>
      <c r="C75" s="291"/>
      <c r="D75" s="526" t="s">
        <v>47</v>
      </c>
      <c r="E75" s="526" t="s">
        <v>102</v>
      </c>
      <c r="F75" s="526" t="s">
        <v>439</v>
      </c>
      <c r="G75" s="530"/>
      <c r="H75" s="530">
        <v>0</v>
      </c>
    </row>
    <row r="76" spans="1:8" ht="30.6" customHeight="1">
      <c r="A76" s="546" t="s">
        <v>458</v>
      </c>
      <c r="B76" s="526"/>
      <c r="C76" s="291"/>
      <c r="D76" s="526" t="s">
        <v>47</v>
      </c>
      <c r="E76" s="526" t="s">
        <v>103</v>
      </c>
      <c r="F76" s="526" t="s">
        <v>440</v>
      </c>
      <c r="G76" s="530">
        <v>3000</v>
      </c>
      <c r="H76" s="530">
        <v>200</v>
      </c>
    </row>
    <row r="77" spans="1:8" s="1" customFormat="1" ht="48.6" customHeight="1">
      <c r="A77" s="546" t="s">
        <v>490</v>
      </c>
      <c r="B77" s="526"/>
      <c r="C77" s="291"/>
      <c r="D77" s="526" t="s">
        <v>47</v>
      </c>
      <c r="E77" s="526" t="s">
        <v>103</v>
      </c>
      <c r="F77" s="526" t="s">
        <v>491</v>
      </c>
      <c r="G77" s="530">
        <v>0</v>
      </c>
      <c r="H77" s="530"/>
    </row>
    <row r="78" spans="1:8" ht="15.6">
      <c r="A78" s="528" t="s">
        <v>451</v>
      </c>
      <c r="B78" s="526"/>
      <c r="C78" s="291"/>
      <c r="D78" s="526" t="s">
        <v>47</v>
      </c>
      <c r="E78" s="526" t="s">
        <v>103</v>
      </c>
      <c r="F78" s="526" t="s">
        <v>444</v>
      </c>
      <c r="G78" s="530">
        <v>2000</v>
      </c>
      <c r="H78" s="530">
        <v>0</v>
      </c>
    </row>
    <row r="79" spans="1:8" ht="18">
      <c r="A79" s="523" t="s">
        <v>105</v>
      </c>
      <c r="B79" s="524"/>
      <c r="C79" s="291"/>
      <c r="D79" s="524"/>
      <c r="E79" s="524" t="s">
        <v>58</v>
      </c>
      <c r="F79" s="525" t="s">
        <v>106</v>
      </c>
      <c r="G79" s="570">
        <f t="shared" ref="G79:H79" si="16">G80+G82</f>
        <v>180000</v>
      </c>
      <c r="H79" s="570">
        <f t="shared" si="16"/>
        <v>124888.86</v>
      </c>
    </row>
    <row r="80" spans="1:8" s="1" customFormat="1" ht="16.2">
      <c r="A80" s="537" t="s">
        <v>536</v>
      </c>
      <c r="B80" s="524"/>
      <c r="C80" s="291"/>
      <c r="D80" s="532" t="s">
        <v>49</v>
      </c>
      <c r="E80" s="532" t="s">
        <v>29</v>
      </c>
      <c r="F80" s="532" t="s">
        <v>108</v>
      </c>
      <c r="G80" s="472">
        <f t="shared" ref="G80:H80" si="17">G81</f>
        <v>100000</v>
      </c>
      <c r="H80" s="472">
        <f t="shared" si="17"/>
        <v>99948</v>
      </c>
    </row>
    <row r="81" spans="1:8" ht="15.6">
      <c r="A81" s="528"/>
      <c r="B81" s="526"/>
      <c r="C81" s="526"/>
      <c r="D81" s="526" t="s">
        <v>47</v>
      </c>
      <c r="E81" s="526" t="s">
        <v>55</v>
      </c>
      <c r="F81" s="526" t="s">
        <v>108</v>
      </c>
      <c r="G81" s="472">
        <v>100000</v>
      </c>
      <c r="H81" s="472">
        <v>99948</v>
      </c>
    </row>
    <row r="82" spans="1:8" ht="15.6">
      <c r="A82" s="537" t="s">
        <v>537</v>
      </c>
      <c r="B82" s="526"/>
      <c r="C82" s="526"/>
      <c r="D82" s="532" t="s">
        <v>49</v>
      </c>
      <c r="E82" s="532" t="s">
        <v>29</v>
      </c>
      <c r="F82" s="532" t="s">
        <v>110</v>
      </c>
      <c r="G82" s="472">
        <f t="shared" ref="G82:H82" si="18">G84+G85+G87+G88+G89+G90+G91+G92+G93+G83+G86</f>
        <v>80000</v>
      </c>
      <c r="H82" s="472">
        <f t="shared" si="18"/>
        <v>24940.86</v>
      </c>
    </row>
    <row r="83" spans="1:8" s="1" customFormat="1" ht="15.6">
      <c r="A83" s="542" t="s">
        <v>113</v>
      </c>
      <c r="B83" s="526"/>
      <c r="C83" s="526"/>
      <c r="D83" s="526" t="s">
        <v>47</v>
      </c>
      <c r="E83" s="526" t="s">
        <v>58</v>
      </c>
      <c r="F83" s="526" t="s">
        <v>445</v>
      </c>
      <c r="G83" s="548"/>
      <c r="H83" s="548"/>
    </row>
    <row r="84" spans="1:8" ht="15.6">
      <c r="A84" s="542" t="s">
        <v>111</v>
      </c>
      <c r="B84" s="526"/>
      <c r="C84" s="526"/>
      <c r="D84" s="526" t="s">
        <v>47</v>
      </c>
      <c r="E84" s="526" t="s">
        <v>58</v>
      </c>
      <c r="F84" s="526" t="s">
        <v>445</v>
      </c>
      <c r="G84" s="541">
        <v>50000</v>
      </c>
      <c r="H84" s="541">
        <v>16187.86</v>
      </c>
    </row>
    <row r="85" spans="1:8" ht="15.6">
      <c r="A85" s="542" t="s">
        <v>112</v>
      </c>
      <c r="B85" s="526"/>
      <c r="C85" s="526"/>
      <c r="D85" s="526" t="s">
        <v>47</v>
      </c>
      <c r="E85" s="526" t="s">
        <v>58</v>
      </c>
      <c r="F85" s="526" t="s">
        <v>446</v>
      </c>
      <c r="G85" s="541"/>
      <c r="H85" s="541">
        <v>0</v>
      </c>
    </row>
    <row r="86" spans="1:8" s="1" customFormat="1" ht="15.6">
      <c r="A86" s="542" t="s">
        <v>497</v>
      </c>
      <c r="B86" s="526"/>
      <c r="C86" s="526"/>
      <c r="D86" s="526" t="s">
        <v>47</v>
      </c>
      <c r="E86" s="526" t="s">
        <v>58</v>
      </c>
      <c r="F86" s="526" t="s">
        <v>446</v>
      </c>
      <c r="G86" s="541"/>
      <c r="H86" s="541"/>
    </row>
    <row r="87" spans="1:8" ht="15.6">
      <c r="A87" s="542" t="s">
        <v>114</v>
      </c>
      <c r="B87" s="526"/>
      <c r="C87" s="526"/>
      <c r="D87" s="526" t="s">
        <v>47</v>
      </c>
      <c r="E87" s="526" t="s">
        <v>58</v>
      </c>
      <c r="F87" s="526" t="s">
        <v>446</v>
      </c>
      <c r="G87" s="541">
        <v>15000</v>
      </c>
      <c r="H87" s="539">
        <v>8753</v>
      </c>
    </row>
    <row r="88" spans="1:8" ht="15.6">
      <c r="A88" s="542" t="s">
        <v>115</v>
      </c>
      <c r="B88" s="526"/>
      <c r="C88" s="526"/>
      <c r="D88" s="526" t="s">
        <v>47</v>
      </c>
      <c r="E88" s="526" t="s">
        <v>58</v>
      </c>
      <c r="F88" s="526" t="s">
        <v>446</v>
      </c>
      <c r="G88" s="541">
        <v>15000</v>
      </c>
      <c r="H88" s="539">
        <v>0</v>
      </c>
    </row>
    <row r="89" spans="1:8" ht="17.399999999999999" customHeight="1">
      <c r="A89" s="549" t="s">
        <v>116</v>
      </c>
      <c r="B89" s="526"/>
      <c r="C89" s="526"/>
      <c r="D89" s="526" t="s">
        <v>47</v>
      </c>
      <c r="E89" s="526" t="s">
        <v>58</v>
      </c>
      <c r="F89" s="526" t="s">
        <v>447</v>
      </c>
      <c r="G89" s="541"/>
      <c r="H89" s="539">
        <v>0</v>
      </c>
    </row>
    <row r="90" spans="1:8" ht="33" hidden="1" customHeight="1" thickBot="1">
      <c r="A90" s="544" t="s">
        <v>461</v>
      </c>
      <c r="B90" s="526"/>
      <c r="C90" s="526"/>
      <c r="D90" s="526" t="s">
        <v>47</v>
      </c>
      <c r="E90" s="526" t="s">
        <v>58</v>
      </c>
      <c r="F90" s="526" t="s">
        <v>446</v>
      </c>
      <c r="G90" s="541"/>
      <c r="H90" s="539"/>
    </row>
    <row r="91" spans="1:8" ht="20.399999999999999" hidden="1" customHeight="1" thickBot="1">
      <c r="A91" s="549" t="s">
        <v>118</v>
      </c>
      <c r="B91" s="526"/>
      <c r="C91" s="526"/>
      <c r="D91" s="526" t="s">
        <v>47</v>
      </c>
      <c r="E91" s="526" t="s">
        <v>58</v>
      </c>
      <c r="F91" s="526" t="s">
        <v>446</v>
      </c>
      <c r="G91" s="541"/>
      <c r="H91" s="539"/>
    </row>
    <row r="92" spans="1:8" s="1" customFormat="1" ht="34.200000000000003" customHeight="1">
      <c r="A92" s="544" t="s">
        <v>456</v>
      </c>
      <c r="B92" s="526"/>
      <c r="C92" s="526"/>
      <c r="D92" s="526" t="s">
        <v>47</v>
      </c>
      <c r="E92" s="526" t="s">
        <v>58</v>
      </c>
      <c r="F92" s="526" t="s">
        <v>452</v>
      </c>
      <c r="G92" s="530"/>
      <c r="H92" s="530"/>
    </row>
    <row r="93" spans="1:8" ht="17.399999999999999" customHeight="1">
      <c r="A93" s="528" t="s">
        <v>453</v>
      </c>
      <c r="B93" s="526"/>
      <c r="C93" s="291"/>
      <c r="D93" s="526" t="s">
        <v>47</v>
      </c>
      <c r="E93" s="526" t="s">
        <v>58</v>
      </c>
      <c r="F93" s="526" t="s">
        <v>452</v>
      </c>
      <c r="G93" s="530">
        <v>0</v>
      </c>
      <c r="H93" s="530"/>
    </row>
    <row r="94" spans="1:8" s="1" customFormat="1" ht="15.6" customHeight="1">
      <c r="A94" s="544"/>
      <c r="B94" s="526"/>
      <c r="C94" s="526"/>
      <c r="D94" s="526"/>
      <c r="E94" s="540"/>
      <c r="F94" s="526" t="s">
        <v>540</v>
      </c>
      <c r="G94" s="529">
        <v>0</v>
      </c>
      <c r="H94" s="529">
        <v>0</v>
      </c>
    </row>
    <row r="95" spans="1:8" ht="16.2" customHeight="1">
      <c r="A95" s="550" t="s">
        <v>593</v>
      </c>
      <c r="B95" s="522" t="s">
        <v>26</v>
      </c>
      <c r="C95" s="522" t="s">
        <v>46</v>
      </c>
      <c r="D95" s="522" t="s">
        <v>120</v>
      </c>
      <c r="E95" s="522" t="s">
        <v>92</v>
      </c>
      <c r="F95" s="522" t="s">
        <v>93</v>
      </c>
      <c r="G95" s="551">
        <v>316000</v>
      </c>
      <c r="H95" s="551">
        <v>104000</v>
      </c>
    </row>
    <row r="96" spans="1:8" ht="16.2" customHeight="1">
      <c r="A96" s="550" t="s">
        <v>434</v>
      </c>
      <c r="B96" s="522" t="s">
        <v>26</v>
      </c>
      <c r="C96" s="522" t="s">
        <v>435</v>
      </c>
      <c r="D96" s="522" t="s">
        <v>436</v>
      </c>
      <c r="E96" s="522" t="s">
        <v>58</v>
      </c>
      <c r="F96" s="522" t="s">
        <v>438</v>
      </c>
      <c r="G96" s="541"/>
      <c r="H96" s="539"/>
    </row>
    <row r="97" spans="1:8" ht="15.6">
      <c r="A97" s="552" t="s">
        <v>121</v>
      </c>
      <c r="B97" s="522" t="s">
        <v>26</v>
      </c>
      <c r="C97" s="522" t="s">
        <v>122</v>
      </c>
      <c r="D97" s="522" t="s">
        <v>123</v>
      </c>
      <c r="E97" s="522" t="s">
        <v>124</v>
      </c>
      <c r="F97" s="522" t="s">
        <v>34</v>
      </c>
      <c r="G97" s="617">
        <v>1000</v>
      </c>
      <c r="H97" s="618">
        <v>0</v>
      </c>
    </row>
    <row r="98" spans="1:8" ht="18">
      <c r="A98" s="533" t="s">
        <v>125</v>
      </c>
      <c r="B98" s="522" t="s">
        <v>26</v>
      </c>
      <c r="C98" s="522" t="s">
        <v>126</v>
      </c>
      <c r="D98" s="522" t="s">
        <v>49</v>
      </c>
      <c r="E98" s="522" t="s">
        <v>29</v>
      </c>
      <c r="F98" s="522" t="s">
        <v>29</v>
      </c>
      <c r="G98" s="472">
        <f t="shared" ref="G98:H98" si="19">G99</f>
        <v>0</v>
      </c>
      <c r="H98" s="472">
        <f t="shared" si="19"/>
        <v>0</v>
      </c>
    </row>
    <row r="99" spans="1:8" ht="17.399999999999999" customHeight="1">
      <c r="A99" s="542" t="s">
        <v>127</v>
      </c>
      <c r="B99" s="522" t="s">
        <v>26</v>
      </c>
      <c r="C99" s="522" t="s">
        <v>126</v>
      </c>
      <c r="D99" s="522" t="s">
        <v>120</v>
      </c>
      <c r="E99" s="522" t="s">
        <v>29</v>
      </c>
      <c r="F99" s="522" t="s">
        <v>29</v>
      </c>
      <c r="G99" s="472">
        <f t="shared" ref="G99:H99" si="20">G100+G102+G103+G104+G105+G101</f>
        <v>0</v>
      </c>
      <c r="H99" s="472">
        <f t="shared" si="20"/>
        <v>0</v>
      </c>
    </row>
    <row r="100" spans="1:8" s="1" customFormat="1" ht="17.399999999999999" customHeight="1">
      <c r="A100" s="542" t="s">
        <v>494</v>
      </c>
      <c r="B100" s="522"/>
      <c r="C100" s="522"/>
      <c r="D100" s="526" t="s">
        <v>120</v>
      </c>
      <c r="E100" s="526" t="s">
        <v>58</v>
      </c>
      <c r="F100" s="526" t="s">
        <v>72</v>
      </c>
      <c r="G100" s="472"/>
      <c r="H100" s="472"/>
    </row>
    <row r="101" spans="1:8" s="1" customFormat="1" ht="18.600000000000001" customHeight="1">
      <c r="A101" s="542" t="s">
        <v>496</v>
      </c>
      <c r="B101" s="522"/>
      <c r="C101" s="522"/>
      <c r="D101" s="526" t="s">
        <v>120</v>
      </c>
      <c r="E101" s="526" t="s">
        <v>58</v>
      </c>
      <c r="F101" s="526" t="s">
        <v>72</v>
      </c>
      <c r="G101" s="472"/>
      <c r="H101" s="472"/>
    </row>
    <row r="102" spans="1:8" ht="15" customHeight="1">
      <c r="A102" s="528" t="s">
        <v>202</v>
      </c>
      <c r="B102" s="526"/>
      <c r="C102" s="526"/>
      <c r="D102" s="526" t="s">
        <v>347</v>
      </c>
      <c r="E102" s="526" t="s">
        <v>58</v>
      </c>
      <c r="F102" s="526" t="s">
        <v>79</v>
      </c>
      <c r="G102" s="530"/>
      <c r="H102" s="539"/>
    </row>
    <row r="103" spans="1:8" ht="18.600000000000001" customHeight="1">
      <c r="A103" s="553" t="s">
        <v>462</v>
      </c>
      <c r="B103" s="526"/>
      <c r="C103" s="526"/>
      <c r="D103" s="526" t="s">
        <v>120</v>
      </c>
      <c r="E103" s="526" t="s">
        <v>102</v>
      </c>
      <c r="F103" s="526" t="s">
        <v>439</v>
      </c>
      <c r="G103" s="539"/>
      <c r="H103" s="539"/>
    </row>
    <row r="104" spans="1:8" ht="18.600000000000001" customHeight="1">
      <c r="A104" s="528" t="s">
        <v>412</v>
      </c>
      <c r="B104" s="526"/>
      <c r="C104" s="526"/>
      <c r="D104" s="526" t="s">
        <v>620</v>
      </c>
      <c r="E104" s="526" t="s">
        <v>58</v>
      </c>
      <c r="F104" s="526" t="s">
        <v>108</v>
      </c>
      <c r="G104" s="472">
        <v>0</v>
      </c>
      <c r="H104" s="472"/>
    </row>
    <row r="105" spans="1:8" ht="18" customHeight="1">
      <c r="A105" s="553" t="s">
        <v>129</v>
      </c>
      <c r="B105" s="526"/>
      <c r="C105" s="526"/>
      <c r="D105" s="526" t="s">
        <v>120</v>
      </c>
      <c r="E105" s="526" t="s">
        <v>58</v>
      </c>
      <c r="F105" s="526" t="s">
        <v>446</v>
      </c>
      <c r="G105" s="472"/>
      <c r="H105" s="472"/>
    </row>
    <row r="106" spans="1:8" ht="19.2" customHeight="1">
      <c r="A106" s="554" t="s">
        <v>130</v>
      </c>
      <c r="B106" s="519" t="s">
        <v>31</v>
      </c>
      <c r="C106" s="519" t="s">
        <v>131</v>
      </c>
      <c r="D106" s="519" t="s">
        <v>49</v>
      </c>
      <c r="E106" s="519" t="s">
        <v>29</v>
      </c>
      <c r="F106" s="519" t="s">
        <v>29</v>
      </c>
      <c r="G106" s="570">
        <f t="shared" ref="G106:H106" si="21">G107</f>
        <v>136184</v>
      </c>
      <c r="H106" s="570">
        <f t="shared" si="21"/>
        <v>102184</v>
      </c>
    </row>
    <row r="107" spans="1:8" ht="17.399999999999999" customHeight="1">
      <c r="A107" s="553" t="s">
        <v>132</v>
      </c>
      <c r="B107" s="526"/>
      <c r="C107" s="526"/>
      <c r="D107" s="526" t="s">
        <v>474</v>
      </c>
      <c r="E107" s="526" t="s">
        <v>29</v>
      </c>
      <c r="F107" s="526" t="s">
        <v>29</v>
      </c>
      <c r="G107" s="472">
        <f t="shared" ref="G107:H107" si="22">G108+G122</f>
        <v>136184</v>
      </c>
      <c r="H107" s="472">
        <f t="shared" si="22"/>
        <v>102184</v>
      </c>
    </row>
    <row r="108" spans="1:8" ht="15.6" customHeight="1">
      <c r="A108" s="555" t="s">
        <v>33</v>
      </c>
      <c r="B108" s="526"/>
      <c r="C108" s="526"/>
      <c r="D108" s="526"/>
      <c r="E108" s="526"/>
      <c r="F108" s="525" t="s">
        <v>34</v>
      </c>
      <c r="G108" s="472">
        <f t="shared" ref="G108:H108" si="23">G109+G113</f>
        <v>122989</v>
      </c>
      <c r="H108" s="472">
        <f t="shared" si="23"/>
        <v>92287.48</v>
      </c>
    </row>
    <row r="109" spans="1:8" ht="20.399999999999999" customHeight="1">
      <c r="A109" s="533" t="s">
        <v>35</v>
      </c>
      <c r="B109" s="526"/>
      <c r="C109" s="526"/>
      <c r="D109" s="532" t="s">
        <v>49</v>
      </c>
      <c r="E109" s="532"/>
      <c r="F109" s="532" t="s">
        <v>36</v>
      </c>
      <c r="G109" s="472">
        <f t="shared" ref="G109:H109" si="24">G110+G111+G112</f>
        <v>122989</v>
      </c>
      <c r="H109" s="472">
        <f t="shared" si="24"/>
        <v>92287.48</v>
      </c>
    </row>
    <row r="110" spans="1:8" ht="15" customHeight="1">
      <c r="A110" s="528" t="s">
        <v>37</v>
      </c>
      <c r="B110" s="526"/>
      <c r="C110" s="526"/>
      <c r="D110" s="526" t="s">
        <v>474</v>
      </c>
      <c r="E110" s="526" t="s">
        <v>38</v>
      </c>
      <c r="F110" s="526" t="s">
        <v>39</v>
      </c>
      <c r="G110" s="541">
        <v>94504</v>
      </c>
      <c r="H110" s="539">
        <v>70881</v>
      </c>
    </row>
    <row r="111" spans="1:8" ht="14.4" customHeight="1">
      <c r="A111" s="528" t="s">
        <v>40</v>
      </c>
      <c r="B111" s="526"/>
      <c r="C111" s="526"/>
      <c r="D111" s="526" t="s">
        <v>474</v>
      </c>
      <c r="E111" s="526" t="s">
        <v>41</v>
      </c>
      <c r="F111" s="526" t="s">
        <v>42</v>
      </c>
      <c r="G111" s="541"/>
      <c r="H111" s="539"/>
    </row>
    <row r="112" spans="1:8" ht="16.95" customHeight="1">
      <c r="A112" s="528" t="s">
        <v>43</v>
      </c>
      <c r="B112" s="522"/>
      <c r="C112" s="522"/>
      <c r="D112" s="526" t="s">
        <v>474</v>
      </c>
      <c r="E112" s="526" t="s">
        <v>44</v>
      </c>
      <c r="F112" s="526" t="s">
        <v>45</v>
      </c>
      <c r="G112" s="539">
        <v>28485</v>
      </c>
      <c r="H112" s="539">
        <v>21406.48</v>
      </c>
    </row>
    <row r="113" spans="1:8" ht="18.600000000000001" customHeight="1">
      <c r="A113" s="533" t="s">
        <v>52</v>
      </c>
      <c r="B113" s="526"/>
      <c r="C113" s="526"/>
      <c r="D113" s="526"/>
      <c r="E113" s="526"/>
      <c r="F113" s="522" t="s">
        <v>53</v>
      </c>
      <c r="G113" s="472">
        <f t="shared" ref="G113:H113" si="25">G114+G115+G116+G119+G120+G121</f>
        <v>0</v>
      </c>
      <c r="H113" s="472">
        <f t="shared" si="25"/>
        <v>0</v>
      </c>
    </row>
    <row r="114" spans="1:8" ht="16.2" customHeight="1">
      <c r="A114" s="528" t="s">
        <v>532</v>
      </c>
      <c r="B114" s="524"/>
      <c r="C114" s="524"/>
      <c r="D114" s="526" t="s">
        <v>474</v>
      </c>
      <c r="E114" s="526" t="s">
        <v>55</v>
      </c>
      <c r="F114" s="526" t="s">
        <v>56</v>
      </c>
      <c r="G114" s="472"/>
      <c r="H114" s="472"/>
    </row>
    <row r="115" spans="1:8" ht="16.95" hidden="1" customHeight="1" thickBot="1">
      <c r="A115" s="528" t="s">
        <v>59</v>
      </c>
      <c r="B115" s="526"/>
      <c r="C115" s="526"/>
      <c r="D115" s="526" t="s">
        <v>474</v>
      </c>
      <c r="E115" s="526" t="s">
        <v>58</v>
      </c>
      <c r="F115" s="526" t="s">
        <v>60</v>
      </c>
      <c r="G115" s="472"/>
      <c r="H115" s="472"/>
    </row>
    <row r="116" spans="1:8" ht="18.600000000000001" hidden="1" customHeight="1" thickBot="1">
      <c r="A116" s="537" t="s">
        <v>61</v>
      </c>
      <c r="B116" s="526"/>
      <c r="C116" s="526"/>
      <c r="D116" s="532" t="s">
        <v>49</v>
      </c>
      <c r="E116" s="532" t="s">
        <v>58</v>
      </c>
      <c r="F116" s="532" t="s">
        <v>62</v>
      </c>
      <c r="G116" s="551">
        <f t="shared" ref="G116:H116" si="26">G117+G118</f>
        <v>0</v>
      </c>
      <c r="H116" s="551">
        <f t="shared" si="26"/>
        <v>0</v>
      </c>
    </row>
    <row r="117" spans="1:8" ht="13.2" hidden="1" customHeight="1" thickBot="1">
      <c r="A117" s="528" t="s">
        <v>63</v>
      </c>
      <c r="B117" s="526"/>
      <c r="C117" s="526"/>
      <c r="D117" s="526" t="s">
        <v>474</v>
      </c>
      <c r="E117" s="526" t="s">
        <v>58</v>
      </c>
      <c r="F117" s="526"/>
      <c r="G117" s="551"/>
      <c r="H117" s="551">
        <v>0</v>
      </c>
    </row>
    <row r="118" spans="1:8" ht="15" hidden="1" customHeight="1" thickBot="1">
      <c r="A118" s="528" t="s">
        <v>64</v>
      </c>
      <c r="B118" s="526"/>
      <c r="C118" s="526"/>
      <c r="D118" s="526" t="s">
        <v>474</v>
      </c>
      <c r="E118" s="526" t="s">
        <v>58</v>
      </c>
      <c r="F118" s="526"/>
      <c r="G118" s="541"/>
      <c r="H118" s="541">
        <v>0</v>
      </c>
    </row>
    <row r="119" spans="1:8" ht="15" hidden="1" customHeight="1" thickBot="1">
      <c r="A119" s="528" t="s">
        <v>134</v>
      </c>
      <c r="B119" s="526"/>
      <c r="C119" s="526"/>
      <c r="D119" s="526" t="s">
        <v>474</v>
      </c>
      <c r="E119" s="526" t="s">
        <v>58</v>
      </c>
      <c r="F119" s="526" t="s">
        <v>70</v>
      </c>
      <c r="G119" s="472"/>
      <c r="H119" s="472"/>
    </row>
    <row r="120" spans="1:8" ht="15" hidden="1" customHeight="1" thickBot="1">
      <c r="A120" s="537" t="s">
        <v>182</v>
      </c>
      <c r="B120" s="526"/>
      <c r="C120" s="526"/>
      <c r="D120" s="526" t="s">
        <v>474</v>
      </c>
      <c r="E120" s="526" t="s">
        <v>58</v>
      </c>
      <c r="F120" s="526" t="s">
        <v>72</v>
      </c>
      <c r="G120" s="541"/>
      <c r="H120" s="539"/>
    </row>
    <row r="121" spans="1:8" ht="16.95" customHeight="1">
      <c r="A121" s="543" t="s">
        <v>184</v>
      </c>
      <c r="B121" s="526"/>
      <c r="C121" s="526"/>
      <c r="D121" s="526" t="s">
        <v>474</v>
      </c>
      <c r="E121" s="526" t="s">
        <v>58</v>
      </c>
      <c r="F121" s="526" t="s">
        <v>79</v>
      </c>
      <c r="G121" s="539"/>
      <c r="H121" s="539"/>
    </row>
    <row r="122" spans="1:8" ht="17.399999999999999" customHeight="1">
      <c r="A122" s="523" t="s">
        <v>105</v>
      </c>
      <c r="B122" s="526"/>
      <c r="C122" s="526"/>
      <c r="D122" s="526"/>
      <c r="E122" s="526"/>
      <c r="F122" s="525" t="s">
        <v>106</v>
      </c>
      <c r="G122" s="556">
        <f t="shared" ref="G122:H122" si="27">G123+G125</f>
        <v>13195</v>
      </c>
      <c r="H122" s="556">
        <f t="shared" si="27"/>
        <v>9896.52</v>
      </c>
    </row>
    <row r="123" spans="1:8" ht="17.399999999999999" customHeight="1">
      <c r="A123" s="537" t="s">
        <v>536</v>
      </c>
      <c r="B123" s="526"/>
      <c r="C123" s="526"/>
      <c r="D123" s="532" t="s">
        <v>49</v>
      </c>
      <c r="E123" s="532" t="s">
        <v>58</v>
      </c>
      <c r="F123" s="532" t="s">
        <v>108</v>
      </c>
      <c r="G123" s="551">
        <f t="shared" ref="G123:H123" si="28">G124</f>
        <v>0</v>
      </c>
      <c r="H123" s="551">
        <f t="shared" si="28"/>
        <v>0</v>
      </c>
    </row>
    <row r="124" spans="1:8" ht="18.600000000000001" customHeight="1">
      <c r="A124" s="528"/>
      <c r="B124" s="526"/>
      <c r="C124" s="526"/>
      <c r="D124" s="526" t="s">
        <v>474</v>
      </c>
      <c r="E124" s="526"/>
      <c r="F124" s="526"/>
      <c r="G124" s="472"/>
      <c r="H124" s="472"/>
    </row>
    <row r="125" spans="1:8" ht="19.95" customHeight="1">
      <c r="A125" s="537" t="s">
        <v>537</v>
      </c>
      <c r="B125" s="526"/>
      <c r="C125" s="526"/>
      <c r="D125" s="532" t="s">
        <v>49</v>
      </c>
      <c r="E125" s="532" t="s">
        <v>58</v>
      </c>
      <c r="F125" s="532" t="s">
        <v>110</v>
      </c>
      <c r="G125" s="472">
        <f t="shared" ref="G125" si="29">G126+G127+G128+G129</f>
        <v>13195</v>
      </c>
      <c r="H125" s="472">
        <v>9896.52</v>
      </c>
    </row>
    <row r="126" spans="1:8" ht="18.600000000000001" customHeight="1">
      <c r="A126" s="542" t="s">
        <v>111</v>
      </c>
      <c r="B126" s="526"/>
      <c r="C126" s="526"/>
      <c r="D126" s="526" t="s">
        <v>474</v>
      </c>
      <c r="E126" s="526" t="s">
        <v>58</v>
      </c>
      <c r="F126" s="526" t="s">
        <v>445</v>
      </c>
      <c r="G126" s="539"/>
      <c r="H126" s="539"/>
    </row>
    <row r="127" spans="1:8" ht="21" customHeight="1">
      <c r="A127" s="542" t="s">
        <v>114</v>
      </c>
      <c r="B127" s="526"/>
      <c r="C127" s="526"/>
      <c r="D127" s="526" t="s">
        <v>474</v>
      </c>
      <c r="E127" s="526" t="s">
        <v>58</v>
      </c>
      <c r="F127" s="526" t="s">
        <v>446</v>
      </c>
      <c r="G127" s="539">
        <v>13195</v>
      </c>
      <c r="H127" s="539">
        <v>9896.52</v>
      </c>
    </row>
    <row r="128" spans="1:8" ht="19.2" customHeight="1">
      <c r="A128" s="542" t="s">
        <v>115</v>
      </c>
      <c r="B128" s="526"/>
      <c r="C128" s="526"/>
      <c r="D128" s="526" t="s">
        <v>474</v>
      </c>
      <c r="E128" s="526" t="s">
        <v>58</v>
      </c>
      <c r="F128" s="526" t="s">
        <v>446</v>
      </c>
      <c r="G128" s="539"/>
      <c r="H128" s="539">
        <v>0</v>
      </c>
    </row>
    <row r="129" spans="1:17" s="1" customFormat="1" ht="18" customHeight="1">
      <c r="A129" s="528" t="s">
        <v>453</v>
      </c>
      <c r="B129" s="526"/>
      <c r="C129" s="526"/>
      <c r="D129" s="526" t="s">
        <v>474</v>
      </c>
      <c r="E129" s="526" t="s">
        <v>58</v>
      </c>
      <c r="F129" s="526" t="s">
        <v>452</v>
      </c>
      <c r="G129" s="557"/>
      <c r="H129" s="557"/>
    </row>
    <row r="130" spans="1:17" ht="19.95" customHeight="1">
      <c r="A130" s="558" t="s">
        <v>135</v>
      </c>
      <c r="B130" s="519" t="s">
        <v>131</v>
      </c>
      <c r="C130" s="519" t="s">
        <v>27</v>
      </c>
      <c r="D130" s="519" t="s">
        <v>49</v>
      </c>
      <c r="E130" s="519" t="s">
        <v>29</v>
      </c>
      <c r="F130" s="519" t="s">
        <v>29</v>
      </c>
      <c r="G130" s="570">
        <v>6500</v>
      </c>
      <c r="H130" s="570">
        <v>5500</v>
      </c>
    </row>
    <row r="131" spans="1:17" ht="19.5" customHeight="1">
      <c r="A131" s="559" t="s">
        <v>142</v>
      </c>
      <c r="B131" s="519" t="s">
        <v>594</v>
      </c>
      <c r="C131" s="519" t="s">
        <v>143</v>
      </c>
      <c r="D131" s="519" t="s">
        <v>49</v>
      </c>
      <c r="E131" s="519" t="s">
        <v>29</v>
      </c>
      <c r="F131" s="519" t="s">
        <v>29</v>
      </c>
      <c r="G131" s="551">
        <v>6500</v>
      </c>
      <c r="H131" s="551">
        <v>0</v>
      </c>
    </row>
    <row r="132" spans="1:17" ht="16.2" customHeight="1">
      <c r="A132" s="560" t="s">
        <v>457</v>
      </c>
      <c r="B132" s="526"/>
      <c r="C132" s="526"/>
      <c r="D132" s="526" t="s">
        <v>349</v>
      </c>
      <c r="E132" s="526" t="s">
        <v>603</v>
      </c>
      <c r="F132" s="526" t="s">
        <v>443</v>
      </c>
      <c r="G132" s="551">
        <v>0</v>
      </c>
      <c r="H132" s="551"/>
    </row>
    <row r="133" spans="1:17" s="1" customFormat="1" ht="16.2" customHeight="1">
      <c r="A133" s="613" t="s">
        <v>635</v>
      </c>
      <c r="B133" s="526"/>
      <c r="C133" s="526"/>
      <c r="D133" s="526" t="s">
        <v>634</v>
      </c>
      <c r="E133" s="526" t="s">
        <v>58</v>
      </c>
      <c r="F133" s="526" t="s">
        <v>445</v>
      </c>
      <c r="G133" s="551">
        <v>5500</v>
      </c>
      <c r="H133" s="551">
        <v>5500</v>
      </c>
    </row>
    <row r="134" spans="1:17" ht="18.600000000000001" customHeight="1">
      <c r="A134" s="561" t="s">
        <v>592</v>
      </c>
      <c r="B134" s="519"/>
      <c r="C134" s="519"/>
      <c r="D134" s="526" t="s">
        <v>348</v>
      </c>
      <c r="E134" s="526" t="s">
        <v>58</v>
      </c>
      <c r="F134" s="526" t="s">
        <v>445</v>
      </c>
      <c r="G134" s="551">
        <v>1000</v>
      </c>
      <c r="H134" s="551">
        <v>0</v>
      </c>
    </row>
    <row r="135" spans="1:17" s="1" customFormat="1" ht="16.2" customHeight="1">
      <c r="A135" s="558" t="s">
        <v>155</v>
      </c>
      <c r="B135" s="519" t="s">
        <v>46</v>
      </c>
      <c r="C135" s="519" t="s">
        <v>27</v>
      </c>
      <c r="D135" s="519" t="s">
        <v>49</v>
      </c>
      <c r="E135" s="519" t="s">
        <v>29</v>
      </c>
      <c r="F135" s="519" t="s">
        <v>29</v>
      </c>
      <c r="G135" s="570">
        <f t="shared" ref="G135:H135" si="30">G139+G150+G136</f>
        <v>9205205.7100000009</v>
      </c>
      <c r="H135" s="570">
        <f t="shared" si="30"/>
        <v>9127706.3100000005</v>
      </c>
    </row>
    <row r="136" spans="1:17" s="1" customFormat="1" ht="17.399999999999999" customHeight="1">
      <c r="A136" s="562" t="s">
        <v>463</v>
      </c>
      <c r="B136" s="519" t="s">
        <v>46</v>
      </c>
      <c r="C136" s="519" t="s">
        <v>26</v>
      </c>
      <c r="D136" s="519" t="s">
        <v>49</v>
      </c>
      <c r="E136" s="519" t="s">
        <v>29</v>
      </c>
      <c r="F136" s="519" t="s">
        <v>29</v>
      </c>
      <c r="G136" s="570">
        <f t="shared" ref="G136" si="31">G137+G138</f>
        <v>28206.23</v>
      </c>
      <c r="H136" s="570">
        <v>28206.23</v>
      </c>
    </row>
    <row r="137" spans="1:17" ht="36" customHeight="1">
      <c r="A137" s="553" t="s">
        <v>162</v>
      </c>
      <c r="B137" s="519"/>
      <c r="C137" s="519"/>
      <c r="D137" s="526" t="s">
        <v>486</v>
      </c>
      <c r="E137" s="526" t="s">
        <v>58</v>
      </c>
      <c r="F137" s="526" t="s">
        <v>72</v>
      </c>
      <c r="G137" s="472">
        <v>21663.77</v>
      </c>
      <c r="H137" s="472">
        <v>21663.77</v>
      </c>
    </row>
    <row r="138" spans="1:17" ht="19.2" customHeight="1">
      <c r="A138" s="553" t="s">
        <v>164</v>
      </c>
      <c r="B138" s="519"/>
      <c r="C138" s="519"/>
      <c r="D138" s="526" t="s">
        <v>487</v>
      </c>
      <c r="E138" s="526" t="s">
        <v>58</v>
      </c>
      <c r="F138" s="526" t="s">
        <v>72</v>
      </c>
      <c r="G138" s="472">
        <v>6542.46</v>
      </c>
      <c r="H138" s="472">
        <v>6542.46</v>
      </c>
    </row>
    <row r="139" spans="1:17" s="1" customFormat="1" ht="17.399999999999999" customHeight="1">
      <c r="A139" s="558" t="s">
        <v>157</v>
      </c>
      <c r="B139" s="519" t="s">
        <v>46</v>
      </c>
      <c r="C139" s="519" t="s">
        <v>136</v>
      </c>
      <c r="D139" s="519" t="s">
        <v>49</v>
      </c>
      <c r="E139" s="519" t="s">
        <v>29</v>
      </c>
      <c r="F139" s="519" t="s">
        <v>29</v>
      </c>
      <c r="G139" s="570">
        <f t="shared" ref="G139" si="32">G140+G147+G145</f>
        <v>9176999.4800000004</v>
      </c>
      <c r="H139" s="570">
        <v>9099500.0800000001</v>
      </c>
    </row>
    <row r="140" spans="1:17" s="1" customFormat="1" ht="17.399999999999999" customHeight="1">
      <c r="A140" s="563" t="s">
        <v>182</v>
      </c>
      <c r="B140" s="519"/>
      <c r="C140" s="519"/>
      <c r="D140" s="532" t="s">
        <v>49</v>
      </c>
      <c r="E140" s="564" t="s">
        <v>29</v>
      </c>
      <c r="F140" s="532" t="s">
        <v>72</v>
      </c>
      <c r="G140" s="548">
        <f t="shared" ref="G140" si="33">G141+G142+G143+G144</f>
        <v>9176999.4800000004</v>
      </c>
      <c r="H140" s="548">
        <v>202341.73</v>
      </c>
    </row>
    <row r="141" spans="1:17" s="1" customFormat="1" ht="18.600000000000001" customHeight="1">
      <c r="A141" s="542" t="s">
        <v>498</v>
      </c>
      <c r="B141" s="522"/>
      <c r="C141" s="522"/>
      <c r="D141" s="526" t="s">
        <v>470</v>
      </c>
      <c r="E141" s="526" t="s">
        <v>58</v>
      </c>
      <c r="F141" s="526" t="s">
        <v>72</v>
      </c>
      <c r="G141" s="545">
        <v>347500</v>
      </c>
      <c r="H141" s="539">
        <v>347500</v>
      </c>
    </row>
    <row r="142" spans="1:17" ht="16.95" customHeight="1">
      <c r="A142" s="542" t="s">
        <v>611</v>
      </c>
      <c r="B142" s="522"/>
      <c r="C142" s="522"/>
      <c r="D142" s="526" t="s">
        <v>469</v>
      </c>
      <c r="E142" s="526" t="s">
        <v>58</v>
      </c>
      <c r="F142" s="526" t="s">
        <v>72</v>
      </c>
      <c r="G142" s="548">
        <v>1749987.13</v>
      </c>
      <c r="H142" s="548">
        <v>1672487.73</v>
      </c>
    </row>
    <row r="143" spans="1:17" s="1" customFormat="1" ht="16.95" customHeight="1">
      <c r="A143" s="542" t="s">
        <v>499</v>
      </c>
      <c r="B143" s="522"/>
      <c r="C143" s="522"/>
      <c r="D143" s="526" t="s">
        <v>546</v>
      </c>
      <c r="E143" s="540" t="s">
        <v>177</v>
      </c>
      <c r="F143" s="526" t="s">
        <v>72</v>
      </c>
      <c r="G143" s="548">
        <v>7079.52</v>
      </c>
      <c r="H143" s="548">
        <v>7079.52</v>
      </c>
    </row>
    <row r="144" spans="1:17" ht="17.399999999999999" customHeight="1">
      <c r="A144" s="542" t="s">
        <v>405</v>
      </c>
      <c r="B144" s="522"/>
      <c r="C144" s="522"/>
      <c r="D144" s="526" t="s">
        <v>546</v>
      </c>
      <c r="E144" s="540" t="s">
        <v>177</v>
      </c>
      <c r="F144" s="526" t="s">
        <v>72</v>
      </c>
      <c r="G144" s="548">
        <v>7072432.8300000001</v>
      </c>
      <c r="H144" s="548">
        <v>7072432.8300000001</v>
      </c>
      <c r="Q144" s="1" t="s">
        <v>254</v>
      </c>
    </row>
    <row r="145" spans="1:8" s="1" customFormat="1" ht="17.399999999999999" customHeight="1">
      <c r="A145" s="565" t="s">
        <v>245</v>
      </c>
      <c r="B145" s="522"/>
      <c r="C145" s="522"/>
      <c r="D145" s="532" t="s">
        <v>49</v>
      </c>
      <c r="E145" s="564" t="s">
        <v>29</v>
      </c>
      <c r="F145" s="532" t="s">
        <v>79</v>
      </c>
      <c r="G145" s="548">
        <f t="shared" ref="G145" si="34">G146</f>
        <v>0</v>
      </c>
      <c r="H145" s="548">
        <f>H146</f>
        <v>0</v>
      </c>
    </row>
    <row r="146" spans="1:8" s="1" customFormat="1" ht="17.399999999999999" customHeight="1">
      <c r="A146" s="542" t="s">
        <v>568</v>
      </c>
      <c r="B146" s="522"/>
      <c r="C146" s="522"/>
      <c r="D146" s="526" t="s">
        <v>470</v>
      </c>
      <c r="E146" s="526" t="s">
        <v>58</v>
      </c>
      <c r="F146" s="526" t="s">
        <v>79</v>
      </c>
      <c r="G146" s="548"/>
      <c r="H146" s="548"/>
    </row>
    <row r="147" spans="1:8" s="1" customFormat="1" ht="15" customHeight="1">
      <c r="A147" s="563" t="s">
        <v>521</v>
      </c>
      <c r="B147" s="522"/>
      <c r="C147" s="522"/>
      <c r="D147" s="532" t="s">
        <v>49</v>
      </c>
      <c r="E147" s="564" t="s">
        <v>29</v>
      </c>
      <c r="F147" s="532" t="s">
        <v>480</v>
      </c>
      <c r="G147" s="548">
        <f t="shared" ref="G147:H147" si="35">G148+G149</f>
        <v>0</v>
      </c>
      <c r="H147" s="548">
        <f t="shared" si="35"/>
        <v>0</v>
      </c>
    </row>
    <row r="148" spans="1:8" s="1" customFormat="1" ht="16.95" customHeight="1">
      <c r="A148" s="542" t="s">
        <v>508</v>
      </c>
      <c r="B148" s="522"/>
      <c r="C148" s="522"/>
      <c r="D148" s="526" t="s">
        <v>564</v>
      </c>
      <c r="E148" s="526" t="s">
        <v>380</v>
      </c>
      <c r="F148" s="526" t="s">
        <v>480</v>
      </c>
      <c r="G148" s="548"/>
      <c r="H148" s="548"/>
    </row>
    <row r="149" spans="1:8" s="1" customFormat="1" ht="17.399999999999999" customHeight="1">
      <c r="A149" s="542" t="s">
        <v>519</v>
      </c>
      <c r="B149" s="522"/>
      <c r="C149" s="522"/>
      <c r="D149" s="526" t="s">
        <v>564</v>
      </c>
      <c r="E149" s="526" t="s">
        <v>380</v>
      </c>
      <c r="F149" s="526" t="s">
        <v>480</v>
      </c>
      <c r="G149" s="548"/>
      <c r="H149" s="548"/>
    </row>
    <row r="150" spans="1:8" s="1" customFormat="1" ht="16.95" customHeight="1">
      <c r="A150" s="559" t="s">
        <v>158</v>
      </c>
      <c r="B150" s="519" t="s">
        <v>46</v>
      </c>
      <c r="C150" s="519" t="s">
        <v>159</v>
      </c>
      <c r="D150" s="519" t="s">
        <v>49</v>
      </c>
      <c r="E150" s="519" t="s">
        <v>29</v>
      </c>
      <c r="F150" s="519" t="s">
        <v>29</v>
      </c>
      <c r="G150" s="551">
        <f t="shared" ref="G150:H150" si="36">G151+G156+G166</f>
        <v>0</v>
      </c>
      <c r="H150" s="551">
        <f t="shared" si="36"/>
        <v>0</v>
      </c>
    </row>
    <row r="151" spans="1:8" s="1" customFormat="1" ht="14.4" hidden="1" customHeight="1" thickBot="1">
      <c r="A151" s="566" t="s">
        <v>182</v>
      </c>
      <c r="B151" s="519"/>
      <c r="C151" s="519"/>
      <c r="D151" s="532" t="s">
        <v>49</v>
      </c>
      <c r="E151" s="564" t="s">
        <v>29</v>
      </c>
      <c r="F151" s="532" t="s">
        <v>72</v>
      </c>
      <c r="G151" s="551">
        <f t="shared" ref="G151:H151" si="37">G152+G153+G154+G155</f>
        <v>0</v>
      </c>
      <c r="H151" s="551">
        <f t="shared" si="37"/>
        <v>0</v>
      </c>
    </row>
    <row r="152" spans="1:8" ht="16.2" hidden="1" customHeight="1" thickBot="1">
      <c r="A152" s="567" t="s">
        <v>500</v>
      </c>
      <c r="B152" s="519"/>
      <c r="C152" s="519"/>
      <c r="D152" s="568" t="s">
        <v>481</v>
      </c>
      <c r="E152" s="526" t="s">
        <v>58</v>
      </c>
      <c r="F152" s="526" t="s">
        <v>72</v>
      </c>
      <c r="G152" s="541"/>
      <c r="H152" s="539"/>
    </row>
    <row r="153" spans="1:8" ht="15" hidden="1" customHeight="1" thickBot="1">
      <c r="A153" s="569" t="s">
        <v>175</v>
      </c>
      <c r="B153" s="526"/>
      <c r="C153" s="526"/>
      <c r="D153" s="540" t="s">
        <v>176</v>
      </c>
      <c r="E153" s="526" t="s">
        <v>58</v>
      </c>
      <c r="F153" s="526" t="s">
        <v>72</v>
      </c>
      <c r="G153" s="570"/>
      <c r="H153" s="472">
        <v>0</v>
      </c>
    </row>
    <row r="154" spans="1:8" s="1" customFormat="1" ht="15.6" hidden="1" customHeight="1" thickBot="1">
      <c r="A154" s="542" t="s">
        <v>522</v>
      </c>
      <c r="B154" s="526"/>
      <c r="C154" s="526"/>
      <c r="D154" s="540" t="s">
        <v>398</v>
      </c>
      <c r="E154" s="568" t="s">
        <v>58</v>
      </c>
      <c r="F154" s="568" t="s">
        <v>72</v>
      </c>
      <c r="G154" s="541"/>
      <c r="H154" s="539"/>
    </row>
    <row r="155" spans="1:8" s="1" customFormat="1" ht="15.6" hidden="1" customHeight="1" thickBot="1">
      <c r="A155" s="542" t="s">
        <v>504</v>
      </c>
      <c r="B155" s="526"/>
      <c r="C155" s="526"/>
      <c r="D155" s="526" t="s">
        <v>481</v>
      </c>
      <c r="E155" s="568" t="s">
        <v>58</v>
      </c>
      <c r="F155" s="568" t="s">
        <v>72</v>
      </c>
      <c r="G155" s="541"/>
      <c r="H155" s="539">
        <v>0</v>
      </c>
    </row>
    <row r="156" spans="1:8" ht="16.2" customHeight="1">
      <c r="A156" s="543" t="s">
        <v>184</v>
      </c>
      <c r="B156" s="526"/>
      <c r="C156" s="526"/>
      <c r="D156" s="532" t="s">
        <v>49</v>
      </c>
      <c r="E156" s="564" t="s">
        <v>29</v>
      </c>
      <c r="F156" s="564" t="s">
        <v>79</v>
      </c>
      <c r="G156" s="551">
        <f t="shared" ref="G156:H156" si="38">G158+G159+G160+G161+G162+G163+G165+G164+G157</f>
        <v>0</v>
      </c>
      <c r="H156" s="551">
        <f t="shared" si="38"/>
        <v>0</v>
      </c>
    </row>
    <row r="157" spans="1:8" s="1" customFormat="1" ht="16.2" customHeight="1">
      <c r="A157" s="571" t="s">
        <v>579</v>
      </c>
      <c r="B157" s="526"/>
      <c r="C157" s="526"/>
      <c r="D157" s="526" t="s">
        <v>562</v>
      </c>
      <c r="E157" s="568" t="s">
        <v>58</v>
      </c>
      <c r="F157" s="568" t="s">
        <v>79</v>
      </c>
      <c r="G157" s="551"/>
      <c r="H157" s="551"/>
    </row>
    <row r="158" spans="1:8" s="1" customFormat="1" ht="15" customHeight="1">
      <c r="A158" s="553" t="s">
        <v>561</v>
      </c>
      <c r="B158" s="526"/>
      <c r="C158" s="526"/>
      <c r="D158" s="526" t="s">
        <v>562</v>
      </c>
      <c r="E158" s="526" t="s">
        <v>58</v>
      </c>
      <c r="F158" s="526" t="s">
        <v>79</v>
      </c>
      <c r="G158" s="541"/>
      <c r="H158" s="539"/>
    </row>
    <row r="159" spans="1:8" ht="14.4" customHeight="1">
      <c r="A159" s="553" t="s">
        <v>617</v>
      </c>
      <c r="B159" s="526"/>
      <c r="C159" s="526"/>
      <c r="D159" s="526" t="s">
        <v>616</v>
      </c>
      <c r="E159" s="526" t="s">
        <v>58</v>
      </c>
      <c r="F159" s="526" t="s">
        <v>79</v>
      </c>
      <c r="G159" s="541"/>
      <c r="H159" s="539"/>
    </row>
    <row r="160" spans="1:8" s="1" customFormat="1" ht="18.600000000000001" customHeight="1">
      <c r="A160" s="553" t="s">
        <v>618</v>
      </c>
      <c r="B160" s="526"/>
      <c r="C160" s="526"/>
      <c r="D160" s="526" t="s">
        <v>616</v>
      </c>
      <c r="E160" s="526" t="s">
        <v>58</v>
      </c>
      <c r="F160" s="526" t="s">
        <v>79</v>
      </c>
      <c r="G160" s="541"/>
      <c r="H160" s="539"/>
    </row>
    <row r="161" spans="1:8" ht="15.6" customHeight="1">
      <c r="A161" s="553" t="s">
        <v>169</v>
      </c>
      <c r="B161" s="526"/>
      <c r="C161" s="526"/>
      <c r="D161" s="526" t="s">
        <v>352</v>
      </c>
      <c r="E161" s="526" t="s">
        <v>58</v>
      </c>
      <c r="F161" s="526" t="s">
        <v>79</v>
      </c>
      <c r="G161" s="551">
        <v>0</v>
      </c>
      <c r="H161" s="472">
        <v>0</v>
      </c>
    </row>
    <row r="162" spans="1:8" ht="18" customHeight="1">
      <c r="A162" s="542" t="s">
        <v>500</v>
      </c>
      <c r="B162" s="526"/>
      <c r="C162" s="526"/>
      <c r="D162" s="526" t="s">
        <v>481</v>
      </c>
      <c r="E162" s="568" t="s">
        <v>58</v>
      </c>
      <c r="F162" s="526" t="s">
        <v>79</v>
      </c>
      <c r="G162" s="541"/>
      <c r="H162" s="539"/>
    </row>
    <row r="163" spans="1:8" ht="18.600000000000001" customHeight="1">
      <c r="A163" s="542" t="s">
        <v>160</v>
      </c>
      <c r="B163" s="519"/>
      <c r="C163" s="519"/>
      <c r="D163" s="526" t="s">
        <v>161</v>
      </c>
      <c r="E163" s="526" t="s">
        <v>58</v>
      </c>
      <c r="F163" s="526" t="s">
        <v>79</v>
      </c>
      <c r="G163" s="551">
        <v>0</v>
      </c>
      <c r="H163" s="551"/>
    </row>
    <row r="164" spans="1:8" s="1" customFormat="1" ht="18.600000000000001" customHeight="1">
      <c r="A164" s="553" t="s">
        <v>619</v>
      </c>
      <c r="B164" s="519"/>
      <c r="C164" s="519"/>
      <c r="D164" s="526" t="s">
        <v>571</v>
      </c>
      <c r="E164" s="526" t="s">
        <v>58</v>
      </c>
      <c r="F164" s="526" t="s">
        <v>79</v>
      </c>
      <c r="G164" s="551"/>
      <c r="H164" s="551"/>
    </row>
    <row r="165" spans="1:8" ht="17.399999999999999" customHeight="1">
      <c r="A165" s="553" t="s">
        <v>570</v>
      </c>
      <c r="B165" s="519"/>
      <c r="C165" s="519"/>
      <c r="D165" s="526" t="s">
        <v>571</v>
      </c>
      <c r="E165" s="526" t="s">
        <v>58</v>
      </c>
      <c r="F165" s="526" t="s">
        <v>79</v>
      </c>
      <c r="G165" s="551"/>
      <c r="H165" s="551"/>
    </row>
    <row r="166" spans="1:8" ht="15.6" customHeight="1">
      <c r="A166" s="537" t="s">
        <v>536</v>
      </c>
      <c r="B166" s="526"/>
      <c r="C166" s="526"/>
      <c r="D166" s="532" t="s">
        <v>49</v>
      </c>
      <c r="E166" s="532" t="s">
        <v>29</v>
      </c>
      <c r="F166" s="532" t="s">
        <v>108</v>
      </c>
      <c r="G166" s="551">
        <f t="shared" ref="G166:H166" si="39">G167+G168+G170</f>
        <v>0</v>
      </c>
      <c r="H166" s="551">
        <f t="shared" si="39"/>
        <v>0</v>
      </c>
    </row>
    <row r="167" spans="1:8" ht="16.95" customHeight="1">
      <c r="A167" s="553" t="s">
        <v>576</v>
      </c>
      <c r="B167" s="526"/>
      <c r="C167" s="526"/>
      <c r="D167" s="526" t="s">
        <v>588</v>
      </c>
      <c r="E167" s="526" t="s">
        <v>380</v>
      </c>
      <c r="F167" s="526" t="s">
        <v>108</v>
      </c>
      <c r="G167" s="541"/>
      <c r="H167" s="539"/>
    </row>
    <row r="168" spans="1:8" s="1" customFormat="1" ht="16.2" customHeight="1">
      <c r="A168" s="553" t="s">
        <v>589</v>
      </c>
      <c r="B168" s="526"/>
      <c r="C168" s="526"/>
      <c r="D168" s="526" t="s">
        <v>588</v>
      </c>
      <c r="E168" s="526" t="s">
        <v>380</v>
      </c>
      <c r="F168" s="526" t="s">
        <v>108</v>
      </c>
      <c r="G168" s="541"/>
      <c r="H168" s="539"/>
    </row>
    <row r="169" spans="1:8" s="1" customFormat="1" ht="17.399999999999999" customHeight="1">
      <c r="A169" s="572" t="s">
        <v>600</v>
      </c>
      <c r="B169" s="526"/>
      <c r="C169" s="526"/>
      <c r="D169" s="540" t="s">
        <v>602</v>
      </c>
      <c r="E169" s="526" t="s">
        <v>58</v>
      </c>
      <c r="F169" s="526" t="s">
        <v>108</v>
      </c>
      <c r="G169" s="570"/>
      <c r="H169" s="570"/>
    </row>
    <row r="170" spans="1:8" s="1" customFormat="1" ht="15" customHeight="1">
      <c r="A170" s="569" t="s">
        <v>601</v>
      </c>
      <c r="B170" s="526"/>
      <c r="C170" s="526"/>
      <c r="D170" s="540" t="s">
        <v>602</v>
      </c>
      <c r="E170" s="526" t="s">
        <v>58</v>
      </c>
      <c r="F170" s="526" t="s">
        <v>108</v>
      </c>
      <c r="G170" s="570"/>
      <c r="H170" s="570"/>
    </row>
    <row r="171" spans="1:8" s="1" customFormat="1" ht="18.600000000000001" customHeight="1">
      <c r="A171" s="573" t="s">
        <v>530</v>
      </c>
      <c r="B171" s="519" t="s">
        <v>171</v>
      </c>
      <c r="C171" s="519" t="s">
        <v>27</v>
      </c>
      <c r="D171" s="519" t="s">
        <v>49</v>
      </c>
      <c r="E171" s="519" t="s">
        <v>29</v>
      </c>
      <c r="F171" s="519" t="s">
        <v>29</v>
      </c>
      <c r="G171" s="570">
        <v>4850384.78</v>
      </c>
      <c r="H171" s="570">
        <v>4411889.91</v>
      </c>
    </row>
    <row r="172" spans="1:8" s="1" customFormat="1" ht="18.600000000000001" customHeight="1">
      <c r="A172" s="574" t="s">
        <v>172</v>
      </c>
      <c r="B172" s="519" t="s">
        <v>171</v>
      </c>
      <c r="C172" s="519" t="s">
        <v>26</v>
      </c>
      <c r="D172" s="519" t="s">
        <v>49</v>
      </c>
      <c r="E172" s="519" t="s">
        <v>29</v>
      </c>
      <c r="F172" s="519" t="s">
        <v>29</v>
      </c>
      <c r="G172" s="472">
        <f t="shared" ref="G172:H172" si="40">G173+G174+G175</f>
        <v>0</v>
      </c>
      <c r="H172" s="472">
        <f t="shared" si="40"/>
        <v>0</v>
      </c>
    </row>
    <row r="173" spans="1:8" s="1" customFormat="1" ht="18.600000000000001" customHeight="1">
      <c r="A173" s="569" t="s">
        <v>175</v>
      </c>
      <c r="B173" s="519"/>
      <c r="C173" s="519"/>
      <c r="D173" s="526" t="s">
        <v>174</v>
      </c>
      <c r="E173" s="526" t="s">
        <v>58</v>
      </c>
      <c r="F173" s="526" t="s">
        <v>72</v>
      </c>
      <c r="G173" s="570"/>
      <c r="H173" s="570"/>
    </row>
    <row r="174" spans="1:8" s="1" customFormat="1" ht="18.600000000000001" customHeight="1">
      <c r="A174" s="569" t="s">
        <v>585</v>
      </c>
      <c r="B174" s="519"/>
      <c r="C174" s="519"/>
      <c r="D174" s="526" t="s">
        <v>176</v>
      </c>
      <c r="E174" s="526" t="s">
        <v>58</v>
      </c>
      <c r="F174" s="526" t="s">
        <v>72</v>
      </c>
      <c r="G174" s="570"/>
      <c r="H174" s="570"/>
    </row>
    <row r="175" spans="1:8" s="1" customFormat="1" ht="18.600000000000001" customHeight="1">
      <c r="A175" s="569" t="s">
        <v>584</v>
      </c>
      <c r="B175" s="519"/>
      <c r="C175" s="519"/>
      <c r="D175" s="526" t="s">
        <v>583</v>
      </c>
      <c r="E175" s="526" t="s">
        <v>58</v>
      </c>
      <c r="F175" s="526" t="s">
        <v>72</v>
      </c>
      <c r="G175" s="570"/>
      <c r="H175" s="570"/>
    </row>
    <row r="176" spans="1:8" s="1" customFormat="1" ht="18" customHeight="1">
      <c r="A176" s="575" t="s">
        <v>179</v>
      </c>
      <c r="B176" s="519" t="s">
        <v>171</v>
      </c>
      <c r="C176" s="519" t="s">
        <v>31</v>
      </c>
      <c r="D176" s="519" t="s">
        <v>49</v>
      </c>
      <c r="E176" s="519" t="s">
        <v>29</v>
      </c>
      <c r="F176" s="519" t="s">
        <v>29</v>
      </c>
      <c r="G176" s="570">
        <v>3083800</v>
      </c>
      <c r="H176" s="570">
        <v>3080910.96</v>
      </c>
    </row>
    <row r="177" spans="1:8" ht="16.2" customHeight="1">
      <c r="A177" s="576" t="s">
        <v>59</v>
      </c>
      <c r="B177" s="526" t="s">
        <v>171</v>
      </c>
      <c r="C177" s="526" t="s">
        <v>31</v>
      </c>
      <c r="D177" s="526" t="s">
        <v>181</v>
      </c>
      <c r="E177" s="526" t="s">
        <v>58</v>
      </c>
      <c r="F177" s="526" t="s">
        <v>60</v>
      </c>
      <c r="G177" s="472"/>
      <c r="H177" s="472"/>
    </row>
    <row r="178" spans="1:8" ht="27.6" customHeight="1">
      <c r="A178" s="577" t="s">
        <v>182</v>
      </c>
      <c r="B178" s="526"/>
      <c r="C178" s="526"/>
      <c r="D178" s="532" t="s">
        <v>49</v>
      </c>
      <c r="E178" s="532" t="s">
        <v>29</v>
      </c>
      <c r="F178" s="532" t="s">
        <v>72</v>
      </c>
      <c r="G178" s="472">
        <f t="shared" ref="G178" si="41">G179+G181+G182+G183+G186+G180+G185+G184</f>
        <v>2964041.82</v>
      </c>
      <c r="H178" s="472">
        <f>H179+H181+H182+H183+H186+H180+H185+H184</f>
        <v>2961152.78</v>
      </c>
    </row>
    <row r="179" spans="1:8" ht="18" customHeight="1">
      <c r="A179" s="528" t="s">
        <v>549</v>
      </c>
      <c r="B179" s="526"/>
      <c r="C179" s="526"/>
      <c r="D179" s="526" t="s">
        <v>473</v>
      </c>
      <c r="E179" s="526" t="s">
        <v>58</v>
      </c>
      <c r="F179" s="526" t="s">
        <v>72</v>
      </c>
      <c r="G179" s="472">
        <v>2063800</v>
      </c>
      <c r="H179" s="472">
        <v>2063800</v>
      </c>
    </row>
    <row r="180" spans="1:8" s="1" customFormat="1" ht="18" customHeight="1">
      <c r="A180" s="528" t="s">
        <v>559</v>
      </c>
      <c r="B180" s="526"/>
      <c r="C180" s="526"/>
      <c r="D180" s="526" t="s">
        <v>473</v>
      </c>
      <c r="E180" s="526" t="s">
        <v>58</v>
      </c>
      <c r="F180" s="526" t="s">
        <v>72</v>
      </c>
      <c r="G180" s="472">
        <v>289000</v>
      </c>
      <c r="H180" s="472">
        <v>286220.34000000003</v>
      </c>
    </row>
    <row r="181" spans="1:8" ht="16.2" customHeight="1">
      <c r="A181" s="528" t="s">
        <v>554</v>
      </c>
      <c r="B181" s="526"/>
      <c r="C181" s="526"/>
      <c r="D181" s="526" t="s">
        <v>181</v>
      </c>
      <c r="E181" s="526" t="s">
        <v>58</v>
      </c>
      <c r="F181" s="526" t="s">
        <v>72</v>
      </c>
      <c r="G181" s="472">
        <v>0</v>
      </c>
      <c r="H181" s="472">
        <v>0</v>
      </c>
    </row>
    <row r="182" spans="1:8" ht="16.2" customHeight="1">
      <c r="A182" s="528" t="s">
        <v>569</v>
      </c>
      <c r="B182" s="526"/>
      <c r="C182" s="526"/>
      <c r="D182" s="526" t="s">
        <v>181</v>
      </c>
      <c r="E182" s="526" t="s">
        <v>58</v>
      </c>
      <c r="F182" s="526" t="s">
        <v>72</v>
      </c>
      <c r="G182" s="539">
        <v>611241.81999999995</v>
      </c>
      <c r="H182" s="539">
        <v>611132.43999999994</v>
      </c>
    </row>
    <row r="183" spans="1:8" ht="16.2" customHeight="1">
      <c r="A183" s="528" t="s">
        <v>183</v>
      </c>
      <c r="B183" s="526"/>
      <c r="C183" s="526"/>
      <c r="D183" s="526" t="s">
        <v>358</v>
      </c>
      <c r="E183" s="526" t="s">
        <v>58</v>
      </c>
      <c r="F183" s="526" t="s">
        <v>72</v>
      </c>
      <c r="G183" s="539"/>
      <c r="H183" s="539"/>
    </row>
    <row r="184" spans="1:8" s="1" customFormat="1" ht="16.2" customHeight="1">
      <c r="A184" s="528" t="s">
        <v>598</v>
      </c>
      <c r="B184" s="526"/>
      <c r="C184" s="526"/>
      <c r="D184" s="526" t="s">
        <v>473</v>
      </c>
      <c r="E184" s="526" t="s">
        <v>58</v>
      </c>
      <c r="F184" s="526" t="s">
        <v>72</v>
      </c>
      <c r="G184" s="472"/>
      <c r="H184" s="472"/>
    </row>
    <row r="185" spans="1:8" s="1" customFormat="1" ht="16.2" customHeight="1">
      <c r="A185" s="528" t="s">
        <v>573</v>
      </c>
      <c r="B185" s="526"/>
      <c r="C185" s="526"/>
      <c r="D185" s="526" t="s">
        <v>181</v>
      </c>
      <c r="E185" s="526" t="s">
        <v>58</v>
      </c>
      <c r="F185" s="526" t="s">
        <v>72</v>
      </c>
      <c r="G185" s="472"/>
      <c r="H185" s="472"/>
    </row>
    <row r="186" spans="1:8" ht="18.600000000000001" customHeight="1">
      <c r="A186" s="546" t="s">
        <v>77</v>
      </c>
      <c r="B186" s="526"/>
      <c r="C186" s="526"/>
      <c r="D186" s="526" t="s">
        <v>574</v>
      </c>
      <c r="E186" s="526" t="s">
        <v>58</v>
      </c>
      <c r="F186" s="526" t="s">
        <v>72</v>
      </c>
      <c r="G186" s="472"/>
      <c r="H186" s="472"/>
    </row>
    <row r="187" spans="1:8" ht="19.95" customHeight="1">
      <c r="A187" s="543" t="s">
        <v>184</v>
      </c>
      <c r="B187" s="526"/>
      <c r="C187" s="526"/>
      <c r="D187" s="532" t="s">
        <v>49</v>
      </c>
      <c r="E187" s="532" t="s">
        <v>29</v>
      </c>
      <c r="F187" s="532" t="s">
        <v>79</v>
      </c>
      <c r="G187" s="472">
        <v>37008.18</v>
      </c>
      <c r="H187" s="472">
        <f t="shared" ref="G187:H187" si="42">H188+H189+H190+H192+H193+H191</f>
        <v>37008.18</v>
      </c>
    </row>
    <row r="188" spans="1:8" s="1" customFormat="1" ht="15.6" customHeight="1">
      <c r="A188" s="546" t="s">
        <v>185</v>
      </c>
      <c r="B188" s="526"/>
      <c r="C188" s="526"/>
      <c r="D188" s="526" t="s">
        <v>181</v>
      </c>
      <c r="E188" s="526" t="s">
        <v>58</v>
      </c>
      <c r="F188" s="526" t="s">
        <v>79</v>
      </c>
      <c r="G188" s="539">
        <v>0</v>
      </c>
      <c r="H188" s="539">
        <v>0</v>
      </c>
    </row>
    <row r="189" spans="1:8" ht="15.6">
      <c r="A189" s="528" t="s">
        <v>578</v>
      </c>
      <c r="B189" s="526"/>
      <c r="C189" s="526"/>
      <c r="D189" s="526" t="s">
        <v>489</v>
      </c>
      <c r="E189" s="526" t="s">
        <v>58</v>
      </c>
      <c r="F189" s="526" t="s">
        <v>79</v>
      </c>
      <c r="G189" s="539"/>
      <c r="H189" s="539"/>
    </row>
    <row r="190" spans="1:8" ht="16.95" customHeight="1">
      <c r="A190" s="528" t="s">
        <v>488</v>
      </c>
      <c r="B190" s="526"/>
      <c r="C190" s="526"/>
      <c r="D190" s="526" t="s">
        <v>489</v>
      </c>
      <c r="E190" s="526" t="s">
        <v>58</v>
      </c>
      <c r="F190" s="526" t="s">
        <v>79</v>
      </c>
      <c r="G190" s="539"/>
      <c r="H190" s="539"/>
    </row>
    <row r="191" spans="1:8" s="1" customFormat="1" ht="16.95" customHeight="1">
      <c r="A191" s="528" t="s">
        <v>577</v>
      </c>
      <c r="B191" s="526"/>
      <c r="C191" s="526"/>
      <c r="D191" s="526" t="s">
        <v>489</v>
      </c>
      <c r="E191" s="526" t="s">
        <v>58</v>
      </c>
      <c r="F191" s="526" t="s">
        <v>79</v>
      </c>
      <c r="G191" s="539"/>
      <c r="H191" s="539"/>
    </row>
    <row r="192" spans="1:8" ht="15.6">
      <c r="A192" s="546" t="s">
        <v>651</v>
      </c>
      <c r="B192" s="526"/>
      <c r="C192" s="526"/>
      <c r="D192" s="526" t="s">
        <v>181</v>
      </c>
      <c r="E192" s="526" t="s">
        <v>58</v>
      </c>
      <c r="F192" s="526" t="s">
        <v>79</v>
      </c>
      <c r="G192" s="539">
        <v>37008.18</v>
      </c>
      <c r="H192" s="539">
        <v>37008.18</v>
      </c>
    </row>
    <row r="193" spans="1:10" s="1" customFormat="1" ht="15.6">
      <c r="A193" s="546" t="s">
        <v>468</v>
      </c>
      <c r="B193" s="526"/>
      <c r="C193" s="526"/>
      <c r="D193" s="526" t="s">
        <v>358</v>
      </c>
      <c r="E193" s="526" t="s">
        <v>58</v>
      </c>
      <c r="F193" s="526" t="s">
        <v>79</v>
      </c>
      <c r="G193" s="539"/>
      <c r="H193" s="539"/>
    </row>
    <row r="194" spans="1:10" s="1" customFormat="1" ht="15.6">
      <c r="A194" s="546"/>
      <c r="B194" s="526"/>
      <c r="C194" s="526"/>
      <c r="D194" s="532" t="s">
        <v>49</v>
      </c>
      <c r="E194" s="532" t="s">
        <v>29</v>
      </c>
      <c r="F194" s="532" t="s">
        <v>441</v>
      </c>
      <c r="G194" s="472">
        <f t="shared" ref="G194:H194" si="43">G195</f>
        <v>0</v>
      </c>
      <c r="H194" s="472">
        <f t="shared" si="43"/>
        <v>0</v>
      </c>
    </row>
    <row r="195" spans="1:10" ht="15.6">
      <c r="A195" s="546" t="s">
        <v>510</v>
      </c>
      <c r="B195" s="526"/>
      <c r="C195" s="526"/>
      <c r="D195" s="526" t="s">
        <v>358</v>
      </c>
      <c r="E195" s="526" t="s">
        <v>70</v>
      </c>
      <c r="F195" s="526" t="s">
        <v>441</v>
      </c>
      <c r="G195" s="539"/>
      <c r="H195" s="539"/>
    </row>
    <row r="196" spans="1:10" s="1" customFormat="1" ht="15.6">
      <c r="A196" s="537" t="s">
        <v>536</v>
      </c>
      <c r="B196" s="526"/>
      <c r="C196" s="526"/>
      <c r="D196" s="532" t="s">
        <v>49</v>
      </c>
      <c r="E196" s="532" t="s">
        <v>29</v>
      </c>
      <c r="F196" s="532" t="s">
        <v>108</v>
      </c>
      <c r="G196" s="472">
        <f>G197+G198</f>
        <v>82750</v>
      </c>
      <c r="H196" s="472">
        <f t="shared" ref="H196" si="44">H197</f>
        <v>82750</v>
      </c>
    </row>
    <row r="197" spans="1:10" ht="15.6">
      <c r="A197" s="546" t="s">
        <v>566</v>
      </c>
      <c r="B197" s="526"/>
      <c r="C197" s="526"/>
      <c r="D197" s="526" t="s">
        <v>181</v>
      </c>
      <c r="E197" s="526" t="s">
        <v>58</v>
      </c>
      <c r="F197" s="526" t="s">
        <v>108</v>
      </c>
      <c r="G197" s="472">
        <v>82750</v>
      </c>
      <c r="H197" s="472">
        <v>82750</v>
      </c>
    </row>
    <row r="198" spans="1:10" s="1" customFormat="1" ht="15.6">
      <c r="A198" s="578" t="s">
        <v>567</v>
      </c>
      <c r="B198" s="526"/>
      <c r="C198" s="526"/>
      <c r="D198" s="526" t="s">
        <v>582</v>
      </c>
      <c r="E198" s="526" t="s">
        <v>58</v>
      </c>
      <c r="F198" s="526" t="s">
        <v>108</v>
      </c>
      <c r="G198" s="472"/>
      <c r="H198" s="472"/>
    </row>
    <row r="199" spans="1:10" ht="20.399999999999999" customHeight="1">
      <c r="A199" s="537" t="s">
        <v>537</v>
      </c>
      <c r="B199" s="526"/>
      <c r="C199" s="526"/>
      <c r="D199" s="532" t="s">
        <v>49</v>
      </c>
      <c r="E199" s="532" t="s">
        <v>29</v>
      </c>
      <c r="F199" s="532" t="s">
        <v>110</v>
      </c>
      <c r="G199" s="472">
        <f t="shared" ref="G199:H199" si="45">G200+G201+G202+G203+G204</f>
        <v>0</v>
      </c>
      <c r="H199" s="472">
        <f t="shared" si="45"/>
        <v>0</v>
      </c>
      <c r="J199" s="437"/>
    </row>
    <row r="200" spans="1:10" s="1" customFormat="1" ht="20.399999999999999" customHeight="1">
      <c r="A200" s="546" t="s">
        <v>553</v>
      </c>
      <c r="B200" s="526"/>
      <c r="C200" s="526"/>
      <c r="D200" s="540" t="s">
        <v>181</v>
      </c>
      <c r="E200" s="526" t="s">
        <v>58</v>
      </c>
      <c r="F200" s="526" t="s">
        <v>446</v>
      </c>
      <c r="G200" s="472"/>
      <c r="H200" s="472"/>
      <c r="J200" s="475"/>
    </row>
    <row r="201" spans="1:10" s="1" customFormat="1" ht="20.399999999999999" customHeight="1">
      <c r="A201" s="528" t="s">
        <v>187</v>
      </c>
      <c r="B201" s="526"/>
      <c r="C201" s="526"/>
      <c r="D201" s="526" t="s">
        <v>181</v>
      </c>
      <c r="E201" s="526" t="s">
        <v>58</v>
      </c>
      <c r="F201" s="526" t="s">
        <v>446</v>
      </c>
      <c r="G201" s="539">
        <v>0</v>
      </c>
      <c r="H201" s="539">
        <v>0</v>
      </c>
      <c r="J201" s="437"/>
    </row>
    <row r="202" spans="1:10" ht="17.399999999999999" customHeight="1">
      <c r="A202" s="546" t="s">
        <v>501</v>
      </c>
      <c r="B202" s="526" t="s">
        <v>171</v>
      </c>
      <c r="C202" s="526" t="s">
        <v>31</v>
      </c>
      <c r="D202" s="526" t="s">
        <v>358</v>
      </c>
      <c r="E202" s="526" t="s">
        <v>58</v>
      </c>
      <c r="F202" s="526" t="s">
        <v>446</v>
      </c>
      <c r="G202" s="539"/>
      <c r="H202" s="539"/>
    </row>
    <row r="203" spans="1:10" ht="15.6">
      <c r="A203" s="546" t="s">
        <v>467</v>
      </c>
      <c r="B203" s="526" t="s">
        <v>171</v>
      </c>
      <c r="C203" s="526" t="s">
        <v>31</v>
      </c>
      <c r="D203" s="526" t="s">
        <v>358</v>
      </c>
      <c r="E203" s="526" t="s">
        <v>58</v>
      </c>
      <c r="F203" s="526" t="s">
        <v>445</v>
      </c>
      <c r="G203" s="472"/>
      <c r="H203" s="472"/>
    </row>
    <row r="204" spans="1:10" ht="15.6">
      <c r="A204" s="546" t="s">
        <v>116</v>
      </c>
      <c r="B204" s="526"/>
      <c r="C204" s="526"/>
      <c r="D204" s="540" t="s">
        <v>181</v>
      </c>
      <c r="E204" s="526" t="s">
        <v>58</v>
      </c>
      <c r="F204" s="526" t="s">
        <v>447</v>
      </c>
      <c r="G204" s="539"/>
      <c r="H204" s="539"/>
    </row>
    <row r="205" spans="1:10" ht="17.399999999999999">
      <c r="A205" s="616" t="s">
        <v>188</v>
      </c>
      <c r="B205" s="519" t="s">
        <v>171</v>
      </c>
      <c r="C205" s="519" t="s">
        <v>131</v>
      </c>
      <c r="D205" s="519" t="s">
        <v>49</v>
      </c>
      <c r="E205" s="519" t="s">
        <v>29</v>
      </c>
      <c r="F205" s="519" t="s">
        <v>29</v>
      </c>
      <c r="G205" s="570">
        <v>1766584.78</v>
      </c>
      <c r="H205" s="570">
        <v>1330978.95</v>
      </c>
    </row>
    <row r="206" spans="1:10" ht="22.95" customHeight="1">
      <c r="A206" s="531" t="s">
        <v>189</v>
      </c>
      <c r="B206" s="524" t="s">
        <v>171</v>
      </c>
      <c r="C206" s="524" t="s">
        <v>131</v>
      </c>
      <c r="D206" s="524" t="s">
        <v>529</v>
      </c>
      <c r="E206" s="524" t="s">
        <v>29</v>
      </c>
      <c r="F206" s="524" t="s">
        <v>29</v>
      </c>
      <c r="G206" s="570">
        <f t="shared" ref="G206:H206" si="46">G207+G210+G212+G214+G216</f>
        <v>289355</v>
      </c>
      <c r="H206" s="570">
        <f t="shared" si="46"/>
        <v>233350.07</v>
      </c>
    </row>
    <row r="207" spans="1:10" s="1" customFormat="1" ht="22.95" customHeight="1">
      <c r="A207" s="537" t="s">
        <v>535</v>
      </c>
      <c r="B207" s="526"/>
      <c r="C207" s="526"/>
      <c r="D207" s="532" t="s">
        <v>49</v>
      </c>
      <c r="E207" s="532" t="s">
        <v>29</v>
      </c>
      <c r="F207" s="532" t="s">
        <v>62</v>
      </c>
      <c r="G207" s="472">
        <f t="shared" ref="G207:H207" si="47">G208+G209</f>
        <v>209355</v>
      </c>
      <c r="H207" s="472">
        <f t="shared" si="47"/>
        <v>198350.07</v>
      </c>
    </row>
    <row r="208" spans="1:10" ht="18" customHeight="1">
      <c r="A208" s="528" t="s">
        <v>190</v>
      </c>
      <c r="B208" s="526"/>
      <c r="C208" s="526"/>
      <c r="D208" s="526" t="s">
        <v>495</v>
      </c>
      <c r="E208" s="526" t="s">
        <v>590</v>
      </c>
      <c r="F208" s="526" t="s">
        <v>62</v>
      </c>
      <c r="G208" s="580">
        <v>29355</v>
      </c>
      <c r="H208" s="472">
        <v>29355</v>
      </c>
    </row>
    <row r="209" spans="1:8" s="1" customFormat="1" ht="18.600000000000001" customHeight="1">
      <c r="A209" s="528" t="s">
        <v>541</v>
      </c>
      <c r="B209" s="526"/>
      <c r="C209" s="526"/>
      <c r="D209" s="526" t="s">
        <v>495</v>
      </c>
      <c r="E209" s="526" t="s">
        <v>590</v>
      </c>
      <c r="F209" s="526" t="s">
        <v>62</v>
      </c>
      <c r="G209" s="581">
        <v>180000</v>
      </c>
      <c r="H209" s="472">
        <v>168995.07</v>
      </c>
    </row>
    <row r="210" spans="1:8" s="1" customFormat="1" ht="32.4" customHeight="1">
      <c r="A210" s="577" t="s">
        <v>182</v>
      </c>
      <c r="B210" s="526"/>
      <c r="C210" s="526"/>
      <c r="D210" s="532" t="s">
        <v>49</v>
      </c>
      <c r="E210" s="532" t="s">
        <v>29</v>
      </c>
      <c r="F210" s="532" t="s">
        <v>72</v>
      </c>
      <c r="G210" s="472">
        <f t="shared" ref="G210:H210" si="48">G211</f>
        <v>15000</v>
      </c>
      <c r="H210" s="472">
        <f t="shared" si="48"/>
        <v>0</v>
      </c>
    </row>
    <row r="211" spans="1:8" ht="19.2" customHeight="1">
      <c r="A211" s="528" t="s">
        <v>192</v>
      </c>
      <c r="B211" s="526"/>
      <c r="C211" s="526"/>
      <c r="D211" s="526" t="s">
        <v>353</v>
      </c>
      <c r="E211" s="526" t="s">
        <v>58</v>
      </c>
      <c r="F211" s="526" t="s">
        <v>72</v>
      </c>
      <c r="G211" s="580">
        <v>15000</v>
      </c>
      <c r="H211" s="472">
        <v>0</v>
      </c>
    </row>
    <row r="212" spans="1:8" s="1" customFormat="1" ht="19.2" customHeight="1">
      <c r="A212" s="543" t="s">
        <v>184</v>
      </c>
      <c r="B212" s="526"/>
      <c r="C212" s="526"/>
      <c r="D212" s="532" t="s">
        <v>49</v>
      </c>
      <c r="E212" s="532" t="s">
        <v>29</v>
      </c>
      <c r="F212" s="532" t="s">
        <v>79</v>
      </c>
      <c r="G212" s="472">
        <f t="shared" ref="G212:H212" si="49">G213</f>
        <v>0</v>
      </c>
      <c r="H212" s="472">
        <f t="shared" si="49"/>
        <v>0</v>
      </c>
    </row>
    <row r="213" spans="1:8" ht="15.6" customHeight="1">
      <c r="A213" s="528" t="s">
        <v>193</v>
      </c>
      <c r="B213" s="526"/>
      <c r="C213" s="526"/>
      <c r="D213" s="526" t="s">
        <v>353</v>
      </c>
      <c r="E213" s="526" t="s">
        <v>58</v>
      </c>
      <c r="F213" s="526" t="s">
        <v>79</v>
      </c>
      <c r="G213" s="582">
        <v>0</v>
      </c>
      <c r="H213" s="472"/>
    </row>
    <row r="214" spans="1:8" s="1" customFormat="1" ht="15.6" customHeight="1">
      <c r="A214" s="537" t="s">
        <v>536</v>
      </c>
      <c r="B214" s="526"/>
      <c r="C214" s="526"/>
      <c r="D214" s="532" t="s">
        <v>49</v>
      </c>
      <c r="E214" s="532" t="s">
        <v>29</v>
      </c>
      <c r="F214" s="532" t="s">
        <v>108</v>
      </c>
      <c r="G214" s="472">
        <f t="shared" ref="G214:H214" si="50">G215</f>
        <v>0</v>
      </c>
      <c r="H214" s="472">
        <f t="shared" si="50"/>
        <v>0</v>
      </c>
    </row>
    <row r="215" spans="1:8" s="1" customFormat="1" ht="17.399999999999999" customHeight="1">
      <c r="A215" s="537"/>
      <c r="B215" s="526"/>
      <c r="C215" s="526"/>
      <c r="D215" s="526" t="s">
        <v>353</v>
      </c>
      <c r="E215" s="526" t="s">
        <v>58</v>
      </c>
      <c r="F215" s="526" t="s">
        <v>108</v>
      </c>
      <c r="G215" s="322"/>
      <c r="H215" s="472"/>
    </row>
    <row r="216" spans="1:8" ht="18.600000000000001" customHeight="1">
      <c r="A216" s="537" t="s">
        <v>537</v>
      </c>
      <c r="B216" s="526"/>
      <c r="C216" s="526"/>
      <c r="D216" s="532" t="s">
        <v>49</v>
      </c>
      <c r="E216" s="532" t="s">
        <v>29</v>
      </c>
      <c r="F216" s="532" t="s">
        <v>110</v>
      </c>
      <c r="G216" s="472">
        <f t="shared" ref="G216:H216" si="51">G217+G218</f>
        <v>65000</v>
      </c>
      <c r="H216" s="472">
        <f t="shared" si="51"/>
        <v>35000</v>
      </c>
    </row>
    <row r="217" spans="1:8" ht="15.6">
      <c r="A217" s="528" t="s">
        <v>196</v>
      </c>
      <c r="B217" s="526"/>
      <c r="C217" s="526"/>
      <c r="D217" s="526" t="s">
        <v>353</v>
      </c>
      <c r="E217" s="526" t="s">
        <v>58</v>
      </c>
      <c r="F217" s="526" t="s">
        <v>446</v>
      </c>
      <c r="G217" s="582">
        <v>0</v>
      </c>
      <c r="H217" s="472">
        <v>0</v>
      </c>
    </row>
    <row r="218" spans="1:8" ht="15.6">
      <c r="A218" s="528" t="s">
        <v>509</v>
      </c>
      <c r="B218" s="526"/>
      <c r="C218" s="526"/>
      <c r="D218" s="526" t="s">
        <v>353</v>
      </c>
      <c r="E218" s="526" t="s">
        <v>58</v>
      </c>
      <c r="F218" s="526" t="s">
        <v>446</v>
      </c>
      <c r="G218" s="583">
        <v>65000</v>
      </c>
      <c r="H218" s="472">
        <v>35000</v>
      </c>
    </row>
    <row r="219" spans="1:8" s="1" customFormat="1" ht="16.2">
      <c r="A219" s="531" t="s">
        <v>197</v>
      </c>
      <c r="B219" s="524" t="s">
        <v>171</v>
      </c>
      <c r="C219" s="524" t="s">
        <v>131</v>
      </c>
      <c r="D219" s="524" t="s">
        <v>528</v>
      </c>
      <c r="E219" s="524" t="s">
        <v>29</v>
      </c>
      <c r="F219" s="524" t="s">
        <v>29</v>
      </c>
      <c r="G219" s="570">
        <f t="shared" ref="G219:H219" si="52">G220+G221+G225+G227+G229</f>
        <v>0</v>
      </c>
      <c r="H219" s="472">
        <f t="shared" si="52"/>
        <v>0</v>
      </c>
    </row>
    <row r="220" spans="1:8" ht="15.6">
      <c r="A220" s="528" t="s">
        <v>59</v>
      </c>
      <c r="B220" s="526"/>
      <c r="C220" s="526"/>
      <c r="D220" s="526" t="s">
        <v>354</v>
      </c>
      <c r="E220" s="526" t="s">
        <v>58</v>
      </c>
      <c r="F220" s="526" t="s">
        <v>60</v>
      </c>
      <c r="G220" s="582"/>
      <c r="H220" s="472"/>
    </row>
    <row r="221" spans="1:8" s="1" customFormat="1" ht="15.6">
      <c r="A221" s="537" t="s">
        <v>182</v>
      </c>
      <c r="B221" s="526"/>
      <c r="C221" s="526"/>
      <c r="D221" s="532" t="s">
        <v>49</v>
      </c>
      <c r="E221" s="532" t="s">
        <v>29</v>
      </c>
      <c r="F221" s="532" t="s">
        <v>72</v>
      </c>
      <c r="G221" s="472">
        <f t="shared" ref="G221:H221" si="53">G222+G223+G224</f>
        <v>0</v>
      </c>
      <c r="H221" s="472">
        <f t="shared" si="53"/>
        <v>0</v>
      </c>
    </row>
    <row r="222" spans="1:8" ht="17.399999999999999" customHeight="1">
      <c r="A222" s="528" t="s">
        <v>192</v>
      </c>
      <c r="B222" s="526"/>
      <c r="C222" s="526"/>
      <c r="D222" s="526" t="s">
        <v>354</v>
      </c>
      <c r="E222" s="526" t="s">
        <v>58</v>
      </c>
      <c r="F222" s="526" t="s">
        <v>72</v>
      </c>
      <c r="G222" s="584">
        <v>0</v>
      </c>
      <c r="H222" s="472"/>
    </row>
    <row r="223" spans="1:8" s="1" customFormat="1" ht="17.399999999999999" customHeight="1">
      <c r="A223" s="585" t="s">
        <v>547</v>
      </c>
      <c r="B223" s="526"/>
      <c r="C223" s="526"/>
      <c r="D223" s="526" t="s">
        <v>555</v>
      </c>
      <c r="E223" s="526" t="s">
        <v>58</v>
      </c>
      <c r="F223" s="526" t="s">
        <v>72</v>
      </c>
      <c r="G223" s="586"/>
      <c r="H223" s="472"/>
    </row>
    <row r="224" spans="1:8" s="1" customFormat="1" ht="17.399999999999999" customHeight="1">
      <c r="A224" s="585" t="s">
        <v>548</v>
      </c>
      <c r="B224" s="526"/>
      <c r="C224" s="526"/>
      <c r="D224" s="526" t="s">
        <v>555</v>
      </c>
      <c r="E224" s="526" t="s">
        <v>58</v>
      </c>
      <c r="F224" s="526" t="s">
        <v>72</v>
      </c>
      <c r="G224" s="586"/>
      <c r="H224" s="472"/>
    </row>
    <row r="225" spans="1:9" s="1" customFormat="1" ht="17.399999999999999" customHeight="1">
      <c r="A225" s="543" t="s">
        <v>184</v>
      </c>
      <c r="B225" s="526"/>
      <c r="C225" s="526"/>
      <c r="D225" s="532" t="s">
        <v>49</v>
      </c>
      <c r="E225" s="532" t="s">
        <v>29</v>
      </c>
      <c r="F225" s="532" t="s">
        <v>79</v>
      </c>
      <c r="G225" s="472">
        <f t="shared" ref="G225:H225" si="54">G226</f>
        <v>0</v>
      </c>
      <c r="H225" s="472">
        <f t="shared" si="54"/>
        <v>0</v>
      </c>
    </row>
    <row r="226" spans="1:9" ht="19.95" customHeight="1">
      <c r="A226" s="528" t="s">
        <v>198</v>
      </c>
      <c r="B226" s="526"/>
      <c r="C226" s="526"/>
      <c r="D226" s="526" t="s">
        <v>354</v>
      </c>
      <c r="E226" s="526" t="s">
        <v>58</v>
      </c>
      <c r="F226" s="526" t="s">
        <v>79</v>
      </c>
      <c r="G226" s="322"/>
      <c r="H226" s="472"/>
    </row>
    <row r="227" spans="1:9" s="1" customFormat="1" ht="19.95" customHeight="1">
      <c r="A227" s="537" t="s">
        <v>536</v>
      </c>
      <c r="B227" s="526"/>
      <c r="C227" s="526"/>
      <c r="D227" s="532" t="s">
        <v>49</v>
      </c>
      <c r="E227" s="532" t="s">
        <v>29</v>
      </c>
      <c r="F227" s="532" t="s">
        <v>108</v>
      </c>
      <c r="G227" s="472">
        <f t="shared" ref="G227:H227" si="55">G228</f>
        <v>0</v>
      </c>
      <c r="H227" s="472">
        <f t="shared" si="55"/>
        <v>0</v>
      </c>
    </row>
    <row r="228" spans="1:9" s="1" customFormat="1" ht="18" customHeight="1">
      <c r="A228" s="528" t="s">
        <v>199</v>
      </c>
      <c r="B228" s="526"/>
      <c r="C228" s="526"/>
      <c r="D228" s="526" t="s">
        <v>354</v>
      </c>
      <c r="E228" s="526" t="s">
        <v>58</v>
      </c>
      <c r="F228" s="526" t="s">
        <v>108</v>
      </c>
      <c r="G228" s="322"/>
      <c r="H228" s="472"/>
    </row>
    <row r="229" spans="1:9" ht="19.95" customHeight="1">
      <c r="A229" s="537" t="s">
        <v>537</v>
      </c>
      <c r="B229" s="526"/>
      <c r="C229" s="526"/>
      <c r="D229" s="532" t="s">
        <v>49</v>
      </c>
      <c r="E229" s="532" t="s">
        <v>29</v>
      </c>
      <c r="F229" s="532" t="s">
        <v>110</v>
      </c>
      <c r="G229" s="472">
        <v>0</v>
      </c>
      <c r="H229" s="472">
        <f t="shared" ref="H229" si="56">H231+H232+H230</f>
        <v>0</v>
      </c>
      <c r="I229" s="472"/>
    </row>
    <row r="230" spans="1:9" s="1" customFormat="1" ht="19.95" customHeight="1">
      <c r="A230" s="537"/>
      <c r="B230" s="526"/>
      <c r="C230" s="526"/>
      <c r="D230" s="526" t="s">
        <v>354</v>
      </c>
      <c r="E230" s="526" t="s">
        <v>58</v>
      </c>
      <c r="F230" s="526" t="s">
        <v>445</v>
      </c>
      <c r="G230" s="472"/>
      <c r="H230" s="472"/>
      <c r="I230" s="473"/>
    </row>
    <row r="231" spans="1:9" ht="19.95" customHeight="1">
      <c r="A231" s="528" t="s">
        <v>116</v>
      </c>
      <c r="B231" s="526"/>
      <c r="C231" s="526"/>
      <c r="D231" s="526" t="s">
        <v>354</v>
      </c>
      <c r="E231" s="526" t="s">
        <v>58</v>
      </c>
      <c r="F231" s="526" t="s">
        <v>447</v>
      </c>
      <c r="G231" s="322"/>
      <c r="H231" s="472"/>
    </row>
    <row r="232" spans="1:9" s="1" customFormat="1" ht="19.95" customHeight="1">
      <c r="A232" s="528" t="s">
        <v>632</v>
      </c>
      <c r="B232" s="526"/>
      <c r="C232" s="526"/>
      <c r="D232" s="526" t="s">
        <v>633</v>
      </c>
      <c r="E232" s="526" t="s">
        <v>58</v>
      </c>
      <c r="F232" s="526" t="s">
        <v>446</v>
      </c>
      <c r="G232" s="587">
        <v>0</v>
      </c>
      <c r="H232" s="472">
        <v>0</v>
      </c>
    </row>
    <row r="233" spans="1:9" s="1" customFormat="1" ht="16.2" customHeight="1">
      <c r="A233" s="531" t="s">
        <v>201</v>
      </c>
      <c r="B233" s="524" t="s">
        <v>171</v>
      </c>
      <c r="C233" s="524" t="s">
        <v>131</v>
      </c>
      <c r="D233" s="524" t="s">
        <v>527</v>
      </c>
      <c r="E233" s="524" t="s">
        <v>29</v>
      </c>
      <c r="F233" s="524" t="s">
        <v>29</v>
      </c>
      <c r="G233" s="472">
        <f t="shared" ref="G233:H233" si="57">G234+G236+G238</f>
        <v>0</v>
      </c>
      <c r="H233" s="472">
        <f t="shared" si="57"/>
        <v>0</v>
      </c>
    </row>
    <row r="234" spans="1:9" s="1" customFormat="1" ht="16.2" customHeight="1">
      <c r="A234" s="537" t="s">
        <v>182</v>
      </c>
      <c r="B234" s="526"/>
      <c r="C234" s="526"/>
      <c r="D234" s="532" t="s">
        <v>49</v>
      </c>
      <c r="E234" s="532" t="s">
        <v>29</v>
      </c>
      <c r="F234" s="532" t="s">
        <v>72</v>
      </c>
      <c r="G234" s="472">
        <f t="shared" ref="G234:H234" si="58">G235</f>
        <v>0</v>
      </c>
      <c r="H234" s="472">
        <f t="shared" si="58"/>
        <v>0</v>
      </c>
    </row>
    <row r="235" spans="1:9" ht="19.95" customHeight="1">
      <c r="A235" s="528" t="s">
        <v>202</v>
      </c>
      <c r="B235" s="526"/>
      <c r="C235" s="526"/>
      <c r="D235" s="526" t="s">
        <v>355</v>
      </c>
      <c r="E235" s="526" t="s">
        <v>58</v>
      </c>
      <c r="F235" s="526" t="s">
        <v>72</v>
      </c>
      <c r="G235" s="322"/>
      <c r="H235" s="472">
        <v>0</v>
      </c>
    </row>
    <row r="236" spans="1:9" s="1" customFormat="1" ht="19.95" customHeight="1">
      <c r="A236" s="537" t="s">
        <v>536</v>
      </c>
      <c r="B236" s="526"/>
      <c r="C236" s="526"/>
      <c r="D236" s="532" t="s">
        <v>49</v>
      </c>
      <c r="E236" s="532" t="s">
        <v>29</v>
      </c>
      <c r="F236" s="532" t="s">
        <v>108</v>
      </c>
      <c r="G236" s="472">
        <f t="shared" ref="G236:H236" si="59">G237</f>
        <v>0</v>
      </c>
      <c r="H236" s="472">
        <f t="shared" si="59"/>
        <v>0</v>
      </c>
    </row>
    <row r="237" spans="1:9" ht="19.95" customHeight="1">
      <c r="A237" s="528" t="s">
        <v>502</v>
      </c>
      <c r="B237" s="526"/>
      <c r="C237" s="526"/>
      <c r="D237" s="526" t="s">
        <v>355</v>
      </c>
      <c r="E237" s="526" t="s">
        <v>58</v>
      </c>
      <c r="F237" s="526" t="s">
        <v>108</v>
      </c>
      <c r="G237" s="322"/>
      <c r="H237" s="472"/>
    </row>
    <row r="238" spans="1:9" s="1" customFormat="1" ht="19.95" customHeight="1">
      <c r="A238" s="537" t="s">
        <v>537</v>
      </c>
      <c r="B238" s="526"/>
      <c r="C238" s="526"/>
      <c r="D238" s="532" t="s">
        <v>49</v>
      </c>
      <c r="E238" s="532" t="s">
        <v>29</v>
      </c>
      <c r="F238" s="532" t="s">
        <v>110</v>
      </c>
      <c r="G238" s="472">
        <f t="shared" ref="G238:H238" si="60">G239</f>
        <v>0</v>
      </c>
      <c r="H238" s="472">
        <f t="shared" si="60"/>
        <v>0</v>
      </c>
    </row>
    <row r="239" spans="1:9" ht="18" customHeight="1">
      <c r="A239" s="528" t="s">
        <v>505</v>
      </c>
      <c r="B239" s="526"/>
      <c r="C239" s="526"/>
      <c r="D239" s="526" t="s">
        <v>355</v>
      </c>
      <c r="E239" s="526" t="s">
        <v>58</v>
      </c>
      <c r="F239" s="526" t="s">
        <v>446</v>
      </c>
      <c r="G239" s="322"/>
      <c r="H239" s="472">
        <v>0</v>
      </c>
    </row>
    <row r="240" spans="1:9" ht="16.2">
      <c r="A240" s="531" t="s">
        <v>204</v>
      </c>
      <c r="B240" s="524" t="s">
        <v>171</v>
      </c>
      <c r="C240" s="524" t="s">
        <v>131</v>
      </c>
      <c r="D240" s="524" t="s">
        <v>525</v>
      </c>
      <c r="E240" s="524" t="s">
        <v>29</v>
      </c>
      <c r="F240" s="524" t="s">
        <v>29</v>
      </c>
      <c r="G240" s="472">
        <f t="shared" ref="G240:H240" si="61">G241+G243+G245+G247</f>
        <v>0</v>
      </c>
      <c r="H240" s="472">
        <f t="shared" si="61"/>
        <v>0</v>
      </c>
    </row>
    <row r="241" spans="1:8" s="1" customFormat="1" ht="15.6">
      <c r="A241" s="537" t="s">
        <v>182</v>
      </c>
      <c r="B241" s="526"/>
      <c r="C241" s="526"/>
      <c r="D241" s="532" t="s">
        <v>49</v>
      </c>
      <c r="E241" s="532" t="s">
        <v>29</v>
      </c>
      <c r="F241" s="532" t="s">
        <v>72</v>
      </c>
      <c r="G241" s="472">
        <f t="shared" ref="G241:H241" si="62">G242</f>
        <v>0</v>
      </c>
      <c r="H241" s="472">
        <f t="shared" si="62"/>
        <v>0</v>
      </c>
    </row>
    <row r="242" spans="1:8" ht="16.2" customHeight="1">
      <c r="A242" s="528" t="s">
        <v>205</v>
      </c>
      <c r="B242" s="526"/>
      <c r="C242" s="526"/>
      <c r="D242" s="526" t="s">
        <v>356</v>
      </c>
      <c r="E242" s="526" t="s">
        <v>58</v>
      </c>
      <c r="F242" s="526" t="s">
        <v>72</v>
      </c>
      <c r="G242" s="472">
        <v>0</v>
      </c>
      <c r="H242" s="472">
        <v>0</v>
      </c>
    </row>
    <row r="243" spans="1:8" s="1" customFormat="1" ht="16.95" customHeight="1">
      <c r="A243" s="543" t="s">
        <v>184</v>
      </c>
      <c r="B243" s="526"/>
      <c r="C243" s="526"/>
      <c r="D243" s="532" t="s">
        <v>49</v>
      </c>
      <c r="E243" s="532" t="s">
        <v>29</v>
      </c>
      <c r="F243" s="532" t="s">
        <v>79</v>
      </c>
      <c r="G243" s="472">
        <f t="shared" ref="G243:H243" si="63">G244</f>
        <v>0</v>
      </c>
      <c r="H243" s="472">
        <f t="shared" si="63"/>
        <v>0</v>
      </c>
    </row>
    <row r="244" spans="1:8" s="1" customFormat="1" ht="17.399999999999999" customHeight="1">
      <c r="A244" s="528" t="s">
        <v>206</v>
      </c>
      <c r="B244" s="526"/>
      <c r="C244" s="526"/>
      <c r="D244" s="526" t="s">
        <v>356</v>
      </c>
      <c r="E244" s="526" t="s">
        <v>58</v>
      </c>
      <c r="F244" s="526" t="s">
        <v>79</v>
      </c>
      <c r="G244" s="587"/>
      <c r="H244" s="472"/>
    </row>
    <row r="245" spans="1:8" s="1" customFormat="1" ht="18" customHeight="1">
      <c r="A245" s="537" t="s">
        <v>536</v>
      </c>
      <c r="B245" s="526"/>
      <c r="C245" s="526"/>
      <c r="D245" s="532" t="s">
        <v>49</v>
      </c>
      <c r="E245" s="532" t="s">
        <v>29</v>
      </c>
      <c r="F245" s="532" t="s">
        <v>108</v>
      </c>
      <c r="G245" s="472">
        <f t="shared" ref="G245:H245" si="64">G246</f>
        <v>0</v>
      </c>
      <c r="H245" s="472">
        <f t="shared" si="64"/>
        <v>0</v>
      </c>
    </row>
    <row r="246" spans="1:8" s="1" customFormat="1" ht="16.95" customHeight="1">
      <c r="A246" s="528" t="s">
        <v>209</v>
      </c>
      <c r="B246" s="526"/>
      <c r="C246" s="526"/>
      <c r="D246" s="526" t="s">
        <v>356</v>
      </c>
      <c r="E246" s="526" t="s">
        <v>58</v>
      </c>
      <c r="F246" s="526" t="s">
        <v>108</v>
      </c>
      <c r="G246" s="472"/>
      <c r="H246" s="472"/>
    </row>
    <row r="247" spans="1:8" ht="16.2" customHeight="1">
      <c r="A247" s="537" t="s">
        <v>537</v>
      </c>
      <c r="B247" s="526"/>
      <c r="C247" s="526"/>
      <c r="D247" s="532" t="s">
        <v>49</v>
      </c>
      <c r="E247" s="526" t="s">
        <v>29</v>
      </c>
      <c r="F247" s="532" t="s">
        <v>110</v>
      </c>
      <c r="G247" s="472">
        <f t="shared" ref="G247:H247" si="65">G249+G248</f>
        <v>0</v>
      </c>
      <c r="H247" s="472">
        <f t="shared" si="65"/>
        <v>0</v>
      </c>
    </row>
    <row r="248" spans="1:8" s="1" customFormat="1" ht="16.2" customHeight="1">
      <c r="A248" s="528" t="s">
        <v>116</v>
      </c>
      <c r="B248" s="526"/>
      <c r="C248" s="526"/>
      <c r="D248" s="526" t="s">
        <v>356</v>
      </c>
      <c r="E248" s="588" t="s">
        <v>58</v>
      </c>
      <c r="F248" s="526" t="s">
        <v>447</v>
      </c>
      <c r="G248" s="472"/>
      <c r="H248" s="472"/>
    </row>
    <row r="249" spans="1:8" ht="20.399999999999999" customHeight="1">
      <c r="A249" s="528" t="s">
        <v>595</v>
      </c>
      <c r="B249" s="589"/>
      <c r="C249" s="589"/>
      <c r="D249" s="526" t="s">
        <v>356</v>
      </c>
      <c r="E249" s="588" t="s">
        <v>58</v>
      </c>
      <c r="F249" s="526" t="s">
        <v>446</v>
      </c>
      <c r="G249" s="570"/>
      <c r="H249" s="570"/>
    </row>
    <row r="250" spans="1:8" s="1" customFormat="1" ht="18" customHeight="1">
      <c r="A250" s="590" t="s">
        <v>208</v>
      </c>
      <c r="B250" s="524" t="s">
        <v>171</v>
      </c>
      <c r="C250" s="524" t="s">
        <v>131</v>
      </c>
      <c r="D250" s="524" t="s">
        <v>531</v>
      </c>
      <c r="E250" s="524" t="s">
        <v>29</v>
      </c>
      <c r="F250" s="524" t="s">
        <v>29</v>
      </c>
      <c r="G250" s="472">
        <f t="shared" ref="G250:H250" si="66">G251+G252+G253+G256+G257+G254+G255</f>
        <v>0</v>
      </c>
      <c r="H250" s="472">
        <f t="shared" si="66"/>
        <v>0</v>
      </c>
    </row>
    <row r="251" spans="1:8" ht="15" customHeight="1">
      <c r="A251" s="528" t="s">
        <v>437</v>
      </c>
      <c r="B251" s="526"/>
      <c r="C251" s="526"/>
      <c r="D251" s="526" t="s">
        <v>357</v>
      </c>
      <c r="E251" s="526" t="s">
        <v>58</v>
      </c>
      <c r="F251" s="526" t="s">
        <v>72</v>
      </c>
      <c r="G251" s="472"/>
      <c r="H251" s="472"/>
    </row>
    <row r="252" spans="1:8" s="1" customFormat="1" ht="15" customHeight="1">
      <c r="A252" s="528" t="s">
        <v>550</v>
      </c>
      <c r="B252" s="526"/>
      <c r="C252" s="526"/>
      <c r="D252" s="526" t="s">
        <v>552</v>
      </c>
      <c r="E252" s="526" t="s">
        <v>58</v>
      </c>
      <c r="F252" s="526" t="s">
        <v>72</v>
      </c>
      <c r="G252" s="472"/>
      <c r="H252" s="472"/>
    </row>
    <row r="253" spans="1:8" s="1" customFormat="1" ht="15" customHeight="1">
      <c r="A253" s="528" t="s">
        <v>551</v>
      </c>
      <c r="B253" s="526"/>
      <c r="C253" s="526"/>
      <c r="D253" s="526" t="s">
        <v>552</v>
      </c>
      <c r="E253" s="526" t="s">
        <v>58</v>
      </c>
      <c r="F253" s="526" t="s">
        <v>72</v>
      </c>
      <c r="G253" s="472"/>
      <c r="H253" s="472"/>
    </row>
    <row r="254" spans="1:8" s="1" customFormat="1" ht="15" customHeight="1">
      <c r="A254" s="528" t="s">
        <v>572</v>
      </c>
      <c r="B254" s="526"/>
      <c r="C254" s="526"/>
      <c r="D254" s="526" t="s">
        <v>575</v>
      </c>
      <c r="E254" s="526" t="s">
        <v>58</v>
      </c>
      <c r="F254" s="526" t="s">
        <v>108</v>
      </c>
      <c r="G254" s="472"/>
      <c r="H254" s="472"/>
    </row>
    <row r="255" spans="1:8" s="1" customFormat="1" ht="15" customHeight="1">
      <c r="A255" s="528" t="s">
        <v>580</v>
      </c>
      <c r="B255" s="526"/>
      <c r="C255" s="526"/>
      <c r="D255" s="526" t="s">
        <v>575</v>
      </c>
      <c r="E255" s="526" t="s">
        <v>58</v>
      </c>
      <c r="F255" s="526" t="s">
        <v>108</v>
      </c>
      <c r="G255" s="472"/>
      <c r="H255" s="472"/>
    </row>
    <row r="256" spans="1:8" s="1" customFormat="1" ht="15" customHeight="1">
      <c r="A256" s="528" t="s">
        <v>563</v>
      </c>
      <c r="B256" s="526"/>
      <c r="C256" s="526"/>
      <c r="D256" s="526" t="s">
        <v>357</v>
      </c>
      <c r="E256" s="526" t="s">
        <v>58</v>
      </c>
      <c r="F256" s="526" t="s">
        <v>79</v>
      </c>
      <c r="G256" s="472"/>
      <c r="H256" s="472"/>
    </row>
    <row r="257" spans="1:8" s="1" customFormat="1" ht="15" customHeight="1">
      <c r="A257" s="528" t="s">
        <v>116</v>
      </c>
      <c r="B257" s="526"/>
      <c r="C257" s="526"/>
      <c r="D257" s="526" t="s">
        <v>357</v>
      </c>
      <c r="E257" s="526" t="s">
        <v>58</v>
      </c>
      <c r="F257" s="526" t="s">
        <v>447</v>
      </c>
      <c r="G257" s="472"/>
      <c r="H257" s="472"/>
    </row>
    <row r="258" spans="1:8" ht="16.2" customHeight="1">
      <c r="A258" s="531" t="s">
        <v>210</v>
      </c>
      <c r="B258" s="524" t="s">
        <v>171</v>
      </c>
      <c r="C258" s="524" t="s">
        <v>131</v>
      </c>
      <c r="D258" s="524" t="s">
        <v>526</v>
      </c>
      <c r="E258" s="524" t="s">
        <v>29</v>
      </c>
      <c r="F258" s="524" t="s">
        <v>29</v>
      </c>
      <c r="G258" s="570">
        <v>737207.33</v>
      </c>
      <c r="H258" s="570">
        <f t="shared" ref="H258" si="67">H260+H261+H266+H268+H271+H259</f>
        <v>577268.88</v>
      </c>
    </row>
    <row r="259" spans="1:8" s="1" customFormat="1" ht="16.2" customHeight="1">
      <c r="A259" s="528" t="s">
        <v>59</v>
      </c>
      <c r="B259" s="524"/>
      <c r="C259" s="524"/>
      <c r="D259" s="526" t="s">
        <v>358</v>
      </c>
      <c r="E259" s="526" t="s">
        <v>58</v>
      </c>
      <c r="F259" s="526" t="s">
        <v>60</v>
      </c>
      <c r="G259" s="472"/>
      <c r="H259" s="472"/>
    </row>
    <row r="260" spans="1:8" ht="15.6" customHeight="1">
      <c r="A260" s="537" t="s">
        <v>182</v>
      </c>
      <c r="B260" s="526"/>
      <c r="C260" s="526"/>
      <c r="D260" s="526" t="s">
        <v>636</v>
      </c>
      <c r="E260" s="526" t="s">
        <v>58</v>
      </c>
      <c r="F260" s="526" t="s">
        <v>72</v>
      </c>
      <c r="G260" s="472">
        <v>0</v>
      </c>
      <c r="H260" s="472">
        <v>0</v>
      </c>
    </row>
    <row r="261" spans="1:8" s="1" customFormat="1" ht="15.6" customHeight="1">
      <c r="A261" s="537" t="s">
        <v>182</v>
      </c>
      <c r="B261" s="526"/>
      <c r="C261" s="526"/>
      <c r="D261" s="532" t="s">
        <v>49</v>
      </c>
      <c r="E261" s="532" t="s">
        <v>29</v>
      </c>
      <c r="F261" s="532" t="s">
        <v>72</v>
      </c>
      <c r="G261" s="472">
        <f t="shared" ref="G261:H261" si="68">G262+G263+G264+G265</f>
        <v>502207.33</v>
      </c>
      <c r="H261" s="472">
        <f t="shared" si="68"/>
        <v>342268.88</v>
      </c>
    </row>
    <row r="262" spans="1:8" s="1" customFormat="1" ht="16.95" customHeight="1">
      <c r="A262" s="528" t="s">
        <v>211</v>
      </c>
      <c r="B262" s="526"/>
      <c r="C262" s="526"/>
      <c r="D262" s="526" t="s">
        <v>358</v>
      </c>
      <c r="E262" s="526" t="s">
        <v>58</v>
      </c>
      <c r="F262" s="526" t="s">
        <v>72</v>
      </c>
      <c r="G262" s="472">
        <v>502207.33</v>
      </c>
      <c r="H262" s="472">
        <v>342268.88</v>
      </c>
    </row>
    <row r="263" spans="1:8" s="1" customFormat="1" ht="18" hidden="1" customHeight="1" thickBot="1">
      <c r="A263" s="528" t="s">
        <v>556</v>
      </c>
      <c r="B263" s="526"/>
      <c r="C263" s="526"/>
      <c r="D263" s="526" t="s">
        <v>557</v>
      </c>
      <c r="E263" s="526" t="s">
        <v>58</v>
      </c>
      <c r="F263" s="526" t="s">
        <v>72</v>
      </c>
      <c r="G263" s="472"/>
      <c r="H263" s="472"/>
    </row>
    <row r="264" spans="1:8" s="1" customFormat="1" ht="18.600000000000001" hidden="1" customHeight="1" thickBot="1">
      <c r="A264" s="528"/>
      <c r="B264" s="526"/>
      <c r="C264" s="526"/>
      <c r="D264" s="540" t="s">
        <v>358</v>
      </c>
      <c r="E264" s="526" t="s">
        <v>58</v>
      </c>
      <c r="F264" s="526" t="s">
        <v>72</v>
      </c>
      <c r="G264" s="472">
        <v>0</v>
      </c>
      <c r="H264" s="472"/>
    </row>
    <row r="265" spans="1:8" ht="19.2" hidden="1" customHeight="1" thickBot="1">
      <c r="A265" s="528"/>
      <c r="B265" s="526"/>
      <c r="C265" s="526"/>
      <c r="D265" s="540" t="s">
        <v>358</v>
      </c>
      <c r="E265" s="526" t="s">
        <v>58</v>
      </c>
      <c r="F265" s="526" t="s">
        <v>72</v>
      </c>
      <c r="G265" s="472"/>
      <c r="H265" s="472"/>
    </row>
    <row r="266" spans="1:8" s="1" customFormat="1" ht="19.2" customHeight="1">
      <c r="A266" s="543" t="s">
        <v>184</v>
      </c>
      <c r="B266" s="526"/>
      <c r="C266" s="526"/>
      <c r="D266" s="532" t="s">
        <v>49</v>
      </c>
      <c r="E266" s="526" t="s">
        <v>29</v>
      </c>
      <c r="F266" s="532" t="s">
        <v>79</v>
      </c>
      <c r="G266" s="472">
        <f t="shared" ref="G266" si="69">G267</f>
        <v>0</v>
      </c>
      <c r="H266" s="472">
        <v>0</v>
      </c>
    </row>
    <row r="267" spans="1:8" s="1" customFormat="1" ht="19.2" customHeight="1">
      <c r="A267" s="528" t="s">
        <v>212</v>
      </c>
      <c r="B267" s="526"/>
      <c r="C267" s="526"/>
      <c r="D267" s="526" t="s">
        <v>358</v>
      </c>
      <c r="E267" s="526" t="s">
        <v>58</v>
      </c>
      <c r="F267" s="526" t="s">
        <v>79</v>
      </c>
      <c r="G267" s="472"/>
      <c r="H267" s="472">
        <v>0</v>
      </c>
    </row>
    <row r="268" spans="1:8" s="1" customFormat="1" ht="19.2" customHeight="1">
      <c r="A268" s="537" t="s">
        <v>536</v>
      </c>
      <c r="B268" s="522"/>
      <c r="C268" s="522"/>
      <c r="D268" s="532" t="s">
        <v>49</v>
      </c>
      <c r="E268" s="532" t="s">
        <v>29</v>
      </c>
      <c r="F268" s="532" t="s">
        <v>108</v>
      </c>
      <c r="G268" s="472">
        <f t="shared" ref="G268:H268" si="70">G269+G270</f>
        <v>235000</v>
      </c>
      <c r="H268" s="472">
        <f t="shared" si="70"/>
        <v>235000</v>
      </c>
    </row>
    <row r="269" spans="1:8" ht="21" customHeight="1">
      <c r="A269" s="528" t="s">
        <v>650</v>
      </c>
      <c r="B269" s="522"/>
      <c r="C269" s="522"/>
      <c r="D269" s="526" t="s">
        <v>557</v>
      </c>
      <c r="E269" s="526" t="s">
        <v>58</v>
      </c>
      <c r="F269" s="526" t="s">
        <v>108</v>
      </c>
      <c r="G269" s="472">
        <v>200000</v>
      </c>
      <c r="H269" s="472">
        <v>200000</v>
      </c>
    </row>
    <row r="270" spans="1:8" s="1" customFormat="1" ht="19.2" customHeight="1">
      <c r="A270" s="528" t="s">
        <v>565</v>
      </c>
      <c r="B270" s="522"/>
      <c r="C270" s="522"/>
      <c r="D270" s="526" t="s">
        <v>358</v>
      </c>
      <c r="E270" s="526" t="s">
        <v>58</v>
      </c>
      <c r="F270" s="526" t="s">
        <v>108</v>
      </c>
      <c r="G270" s="472">
        <v>35000</v>
      </c>
      <c r="H270" s="472">
        <v>35000</v>
      </c>
    </row>
    <row r="271" spans="1:8" s="1" customFormat="1" ht="35.4" customHeight="1">
      <c r="A271" s="577" t="s">
        <v>538</v>
      </c>
      <c r="B271" s="522"/>
      <c r="C271" s="522"/>
      <c r="D271" s="532" t="s">
        <v>49</v>
      </c>
      <c r="E271" s="532" t="s">
        <v>29</v>
      </c>
      <c r="F271" s="532" t="s">
        <v>110</v>
      </c>
      <c r="G271" s="472">
        <f t="shared" ref="G271" si="71">G272+G273+G275+G274</f>
        <v>0</v>
      </c>
      <c r="H271" s="472">
        <v>0</v>
      </c>
    </row>
    <row r="272" spans="1:8" s="1" customFormat="1" ht="18.600000000000001" customHeight="1">
      <c r="A272" s="528" t="s">
        <v>492</v>
      </c>
      <c r="B272" s="522"/>
      <c r="C272" s="522"/>
      <c r="D272" s="526" t="s">
        <v>358</v>
      </c>
      <c r="E272" s="526" t="s">
        <v>58</v>
      </c>
      <c r="F272" s="526" t="s">
        <v>445</v>
      </c>
      <c r="G272" s="472"/>
      <c r="H272" s="472"/>
    </row>
    <row r="273" spans="1:8" ht="18.600000000000001" customHeight="1">
      <c r="A273" s="528" t="s">
        <v>216</v>
      </c>
      <c r="B273" s="526"/>
      <c r="C273" s="526"/>
      <c r="D273" s="526"/>
      <c r="E273" s="526" t="s">
        <v>58</v>
      </c>
      <c r="F273" s="526" t="s">
        <v>446</v>
      </c>
      <c r="G273" s="472"/>
      <c r="H273" s="472">
        <v>0</v>
      </c>
    </row>
    <row r="274" spans="1:8" s="1" customFormat="1" ht="18.600000000000001" customHeight="1">
      <c r="A274" s="528" t="s">
        <v>565</v>
      </c>
      <c r="B274" s="522"/>
      <c r="C274" s="522"/>
      <c r="D274" s="526" t="s">
        <v>557</v>
      </c>
      <c r="E274" s="526" t="s">
        <v>58</v>
      </c>
      <c r="F274" s="526" t="s">
        <v>447</v>
      </c>
      <c r="G274" s="472"/>
      <c r="H274" s="472"/>
    </row>
    <row r="275" spans="1:8" s="1" customFormat="1" ht="17.399999999999999" customHeight="1">
      <c r="A275" s="528" t="s">
        <v>116</v>
      </c>
      <c r="B275" s="526" t="s">
        <v>171</v>
      </c>
      <c r="C275" s="526" t="s">
        <v>131</v>
      </c>
      <c r="D275" s="526" t="s">
        <v>358</v>
      </c>
      <c r="E275" s="526" t="s">
        <v>58</v>
      </c>
      <c r="F275" s="526" t="s">
        <v>447</v>
      </c>
      <c r="G275" s="472"/>
      <c r="H275" s="472"/>
    </row>
    <row r="276" spans="1:8" ht="16.2">
      <c r="A276" s="531" t="s">
        <v>217</v>
      </c>
      <c r="B276" s="524" t="s">
        <v>171</v>
      </c>
      <c r="C276" s="524" t="s">
        <v>131</v>
      </c>
      <c r="D276" s="524" t="s">
        <v>524</v>
      </c>
      <c r="E276" s="524" t="s">
        <v>29</v>
      </c>
      <c r="F276" s="524" t="s">
        <v>29</v>
      </c>
      <c r="G276" s="570">
        <f t="shared" ref="G276:H276" si="72">G277+G287+G290</f>
        <v>500000</v>
      </c>
      <c r="H276" s="570">
        <f t="shared" si="72"/>
        <v>500000</v>
      </c>
    </row>
    <row r="277" spans="1:8" s="1" customFormat="1" ht="15.6">
      <c r="A277" s="537" t="s">
        <v>182</v>
      </c>
      <c r="B277" s="526"/>
      <c r="C277" s="526"/>
      <c r="D277" s="532" t="s">
        <v>49</v>
      </c>
      <c r="E277" s="532" t="s">
        <v>29</v>
      </c>
      <c r="F277" s="532" t="s">
        <v>72</v>
      </c>
      <c r="G277" s="472">
        <f t="shared" ref="G277" si="73">G278+G279+G284+G285+G286+G280+G281+G282+G283</f>
        <v>500000</v>
      </c>
      <c r="H277" s="472">
        <v>500000</v>
      </c>
    </row>
    <row r="278" spans="1:8" ht="16.95" customHeight="1">
      <c r="A278" s="528" t="s">
        <v>596</v>
      </c>
      <c r="B278" s="526"/>
      <c r="C278" s="526"/>
      <c r="D278" s="526" t="s">
        <v>475</v>
      </c>
      <c r="E278" s="526" t="s">
        <v>58</v>
      </c>
      <c r="F278" s="526" t="s">
        <v>72</v>
      </c>
      <c r="G278" s="472"/>
      <c r="H278" s="472">
        <v>0</v>
      </c>
    </row>
    <row r="279" spans="1:8" ht="14.4" customHeight="1">
      <c r="A279" s="528" t="s">
        <v>597</v>
      </c>
      <c r="B279" s="526"/>
      <c r="C279" s="526"/>
      <c r="D279" s="526" t="s">
        <v>475</v>
      </c>
      <c r="E279" s="526" t="s">
        <v>58</v>
      </c>
      <c r="F279" s="526" t="s">
        <v>72</v>
      </c>
      <c r="G279" s="472"/>
      <c r="H279" s="472">
        <v>0</v>
      </c>
    </row>
    <row r="280" spans="1:8" s="1" customFormat="1" ht="17.399999999999999" customHeight="1">
      <c r="A280" s="528" t="s">
        <v>612</v>
      </c>
      <c r="B280" s="526"/>
      <c r="C280" s="526"/>
      <c r="D280" s="526" t="s">
        <v>608</v>
      </c>
      <c r="E280" s="526" t="s">
        <v>58</v>
      </c>
      <c r="F280" s="526" t="s">
        <v>72</v>
      </c>
      <c r="G280" s="472"/>
      <c r="H280" s="472">
        <v>0</v>
      </c>
    </row>
    <row r="281" spans="1:8" s="1" customFormat="1" ht="18" customHeight="1">
      <c r="A281" s="528" t="s">
        <v>613</v>
      </c>
      <c r="B281" s="526"/>
      <c r="C281" s="526"/>
      <c r="D281" s="526" t="s">
        <v>608</v>
      </c>
      <c r="E281" s="526" t="s">
        <v>58</v>
      </c>
      <c r="F281" s="526" t="s">
        <v>72</v>
      </c>
      <c r="G281" s="472"/>
      <c r="H281" s="472">
        <v>0</v>
      </c>
    </row>
    <row r="282" spans="1:8" ht="20.399999999999999" customHeight="1">
      <c r="A282" s="528" t="s">
        <v>615</v>
      </c>
      <c r="B282" s="526"/>
      <c r="C282" s="526"/>
      <c r="D282" s="526" t="s">
        <v>630</v>
      </c>
      <c r="E282" s="526" t="s">
        <v>58</v>
      </c>
      <c r="F282" s="526" t="s">
        <v>72</v>
      </c>
      <c r="G282" s="472">
        <v>0</v>
      </c>
      <c r="H282" s="472">
        <v>0</v>
      </c>
    </row>
    <row r="283" spans="1:8" s="1" customFormat="1" ht="19.95" customHeight="1">
      <c r="A283" s="528" t="s">
        <v>614</v>
      </c>
      <c r="B283" s="522"/>
      <c r="C283" s="522"/>
      <c r="D283" s="526" t="s">
        <v>630</v>
      </c>
      <c r="E283" s="526" t="s">
        <v>58</v>
      </c>
      <c r="F283" s="526" t="s">
        <v>72</v>
      </c>
      <c r="G283" s="472">
        <v>0</v>
      </c>
      <c r="H283" s="472">
        <v>0</v>
      </c>
    </row>
    <row r="284" spans="1:8" ht="21" customHeight="1">
      <c r="A284" s="528" t="s">
        <v>198</v>
      </c>
      <c r="B284" s="526"/>
      <c r="C284" s="526"/>
      <c r="D284" s="526" t="s">
        <v>639</v>
      </c>
      <c r="E284" s="526" t="s">
        <v>58</v>
      </c>
      <c r="F284" s="526" t="s">
        <v>79</v>
      </c>
      <c r="G284" s="472">
        <v>0</v>
      </c>
      <c r="H284" s="472">
        <v>0</v>
      </c>
    </row>
    <row r="285" spans="1:8" ht="18.600000000000001" customHeight="1">
      <c r="A285" s="591" t="s">
        <v>621</v>
      </c>
      <c r="B285" s="526"/>
      <c r="C285" s="526"/>
      <c r="D285" s="526" t="s">
        <v>646</v>
      </c>
      <c r="E285" s="526" t="s">
        <v>58</v>
      </c>
      <c r="F285" s="526" t="s">
        <v>72</v>
      </c>
      <c r="G285" s="472">
        <v>500000</v>
      </c>
      <c r="H285" s="472">
        <v>500000</v>
      </c>
    </row>
    <row r="286" spans="1:8" ht="18" customHeight="1">
      <c r="A286" s="591" t="s">
        <v>542</v>
      </c>
      <c r="B286" s="526"/>
      <c r="C286" s="526"/>
      <c r="D286" s="540" t="s">
        <v>472</v>
      </c>
      <c r="E286" s="526" t="s">
        <v>58</v>
      </c>
      <c r="F286" s="526" t="s">
        <v>72</v>
      </c>
      <c r="G286" s="472"/>
      <c r="H286" s="472"/>
    </row>
    <row r="287" spans="1:8" s="1" customFormat="1" ht="18.600000000000001" customHeight="1">
      <c r="A287" s="537" t="s">
        <v>536</v>
      </c>
      <c r="B287" s="526"/>
      <c r="C287" s="526"/>
      <c r="D287" s="532" t="s">
        <v>49</v>
      </c>
      <c r="E287" s="532" t="s">
        <v>29</v>
      </c>
      <c r="F287" s="532" t="s">
        <v>108</v>
      </c>
      <c r="G287" s="472">
        <f t="shared" ref="G287:H287" si="74">G288+G289</f>
        <v>0</v>
      </c>
      <c r="H287" s="472">
        <f t="shared" si="74"/>
        <v>0</v>
      </c>
    </row>
    <row r="288" spans="1:8" ht="19.95" customHeight="1">
      <c r="A288" s="591" t="s">
        <v>543</v>
      </c>
      <c r="B288" s="526"/>
      <c r="C288" s="526"/>
      <c r="D288" s="540" t="s">
        <v>475</v>
      </c>
      <c r="E288" s="526" t="s">
        <v>58</v>
      </c>
      <c r="F288" s="526" t="s">
        <v>108</v>
      </c>
      <c r="G288" s="472"/>
      <c r="H288" s="472"/>
    </row>
    <row r="289" spans="1:8" ht="19.95" customHeight="1">
      <c r="A289" s="591" t="s">
        <v>506</v>
      </c>
      <c r="B289" s="526"/>
      <c r="C289" s="526"/>
      <c r="D289" s="540" t="s">
        <v>475</v>
      </c>
      <c r="E289" s="526" t="s">
        <v>58</v>
      </c>
      <c r="F289" s="526" t="s">
        <v>108</v>
      </c>
      <c r="G289" s="472"/>
      <c r="H289" s="472"/>
    </row>
    <row r="290" spans="1:8" s="1" customFormat="1" ht="30" customHeight="1">
      <c r="A290" s="577" t="s">
        <v>599</v>
      </c>
      <c r="B290" s="526"/>
      <c r="C290" s="526"/>
      <c r="D290" s="532" t="s">
        <v>49</v>
      </c>
      <c r="E290" s="532" t="s">
        <v>29</v>
      </c>
      <c r="F290" s="532" t="s">
        <v>110</v>
      </c>
      <c r="G290" s="472">
        <f t="shared" ref="G290:H290" si="75">G291</f>
        <v>0</v>
      </c>
      <c r="H290" s="472">
        <f t="shared" si="75"/>
        <v>0</v>
      </c>
    </row>
    <row r="291" spans="1:8" ht="19.2" customHeight="1">
      <c r="A291" s="528" t="s">
        <v>115</v>
      </c>
      <c r="B291" s="526"/>
      <c r="C291" s="526"/>
      <c r="D291" s="540" t="s">
        <v>218</v>
      </c>
      <c r="E291" s="526" t="s">
        <v>58</v>
      </c>
      <c r="F291" s="526" t="s">
        <v>446</v>
      </c>
      <c r="G291" s="472"/>
      <c r="H291" s="472"/>
    </row>
    <row r="292" spans="1:8" s="1" customFormat="1" ht="19.2" customHeight="1">
      <c r="A292" s="614" t="s">
        <v>642</v>
      </c>
      <c r="B292" s="522" t="s">
        <v>171</v>
      </c>
      <c r="C292" s="522" t="s">
        <v>131</v>
      </c>
      <c r="D292" s="615" t="s">
        <v>644</v>
      </c>
      <c r="E292" s="522"/>
      <c r="F292" s="522"/>
      <c r="G292" s="570">
        <v>240022.45</v>
      </c>
      <c r="H292" s="570">
        <v>20360</v>
      </c>
    </row>
    <row r="293" spans="1:8" s="1" customFormat="1" ht="19.2" customHeight="1">
      <c r="A293" s="537" t="s">
        <v>643</v>
      </c>
      <c r="B293" s="526" t="s">
        <v>254</v>
      </c>
      <c r="C293" s="526"/>
      <c r="D293" s="540" t="s">
        <v>645</v>
      </c>
      <c r="E293" s="526" t="s">
        <v>29</v>
      </c>
      <c r="F293" s="526" t="s">
        <v>72</v>
      </c>
      <c r="G293" s="472"/>
      <c r="H293" s="472"/>
    </row>
    <row r="294" spans="1:8" s="1" customFormat="1" ht="21.6" customHeight="1">
      <c r="A294" s="537" t="s">
        <v>641</v>
      </c>
      <c r="B294" s="526"/>
      <c r="C294" s="526"/>
      <c r="D294" s="540" t="s">
        <v>640</v>
      </c>
      <c r="E294" s="526" t="s">
        <v>58</v>
      </c>
      <c r="F294" s="526" t="s">
        <v>72</v>
      </c>
      <c r="G294" s="472">
        <v>240022.45</v>
      </c>
      <c r="H294" s="472">
        <v>20360</v>
      </c>
    </row>
    <row r="295" spans="1:8" ht="18">
      <c r="A295" s="579" t="s">
        <v>220</v>
      </c>
      <c r="B295" s="519" t="s">
        <v>171</v>
      </c>
      <c r="C295" s="519" t="s">
        <v>171</v>
      </c>
      <c r="D295" s="519" t="s">
        <v>49</v>
      </c>
      <c r="E295" s="519" t="s">
        <v>29</v>
      </c>
      <c r="F295" s="519" t="s">
        <v>29</v>
      </c>
      <c r="G295" s="472">
        <f t="shared" ref="G295:H295" si="76">G296+G297+G298+G299+G302</f>
        <v>0</v>
      </c>
      <c r="H295" s="472">
        <f t="shared" si="76"/>
        <v>0</v>
      </c>
    </row>
    <row r="296" spans="1:8" ht="15" customHeight="1">
      <c r="A296" s="528" t="s">
        <v>221</v>
      </c>
      <c r="B296" s="526"/>
      <c r="C296" s="526"/>
      <c r="D296" s="526" t="s">
        <v>181</v>
      </c>
      <c r="E296" s="526" t="s">
        <v>590</v>
      </c>
      <c r="F296" s="526" t="s">
        <v>62</v>
      </c>
      <c r="G296" s="530"/>
      <c r="H296" s="539"/>
    </row>
    <row r="297" spans="1:8" ht="20.7" customHeight="1">
      <c r="A297" s="537" t="s">
        <v>182</v>
      </c>
      <c r="B297" s="526"/>
      <c r="C297" s="526"/>
      <c r="D297" s="540" t="s">
        <v>181</v>
      </c>
      <c r="E297" s="526" t="s">
        <v>58</v>
      </c>
      <c r="F297" s="526" t="s">
        <v>72</v>
      </c>
      <c r="G297" s="530"/>
      <c r="H297" s="539"/>
    </row>
    <row r="298" spans="1:8" s="1" customFormat="1" ht="19.95" customHeight="1">
      <c r="A298" s="543" t="s">
        <v>184</v>
      </c>
      <c r="B298" s="526"/>
      <c r="C298" s="526"/>
      <c r="D298" s="540" t="s">
        <v>181</v>
      </c>
      <c r="E298" s="526" t="s">
        <v>58</v>
      </c>
      <c r="F298" s="526" t="s">
        <v>79</v>
      </c>
      <c r="G298" s="530"/>
      <c r="H298" s="539"/>
    </row>
    <row r="299" spans="1:8" s="1" customFormat="1" ht="19.2" customHeight="1">
      <c r="A299" s="563" t="s">
        <v>521</v>
      </c>
      <c r="B299" s="526"/>
      <c r="C299" s="526"/>
      <c r="D299" s="532" t="s">
        <v>49</v>
      </c>
      <c r="E299" s="532" t="s">
        <v>29</v>
      </c>
      <c r="F299" s="532" t="s">
        <v>480</v>
      </c>
      <c r="G299" s="472">
        <f t="shared" ref="G299:H299" si="77">G300+G301</f>
        <v>0</v>
      </c>
      <c r="H299" s="472">
        <f t="shared" si="77"/>
        <v>0</v>
      </c>
    </row>
    <row r="300" spans="1:8" ht="16.5" customHeight="1">
      <c r="A300" s="591" t="s">
        <v>544</v>
      </c>
      <c r="B300" s="526"/>
      <c r="C300" s="526"/>
      <c r="D300" s="540" t="s">
        <v>479</v>
      </c>
      <c r="E300" s="526" t="s">
        <v>380</v>
      </c>
      <c r="F300" s="526" t="s">
        <v>480</v>
      </c>
      <c r="G300" s="530"/>
      <c r="H300" s="539"/>
    </row>
    <row r="301" spans="1:8" ht="15" customHeight="1">
      <c r="A301" s="591" t="s">
        <v>545</v>
      </c>
      <c r="B301" s="526"/>
      <c r="C301" s="526"/>
      <c r="D301" s="540" t="s">
        <v>479</v>
      </c>
      <c r="E301" s="526" t="s">
        <v>380</v>
      </c>
      <c r="F301" s="526" t="s">
        <v>480</v>
      </c>
      <c r="G301" s="530"/>
      <c r="H301" s="539"/>
    </row>
    <row r="302" spans="1:8" s="1" customFormat="1" ht="16.95" customHeight="1">
      <c r="A302" s="537" t="s">
        <v>536</v>
      </c>
      <c r="B302" s="526"/>
      <c r="C302" s="526"/>
      <c r="D302" s="532" t="s">
        <v>49</v>
      </c>
      <c r="E302" s="532" t="s">
        <v>29</v>
      </c>
      <c r="F302" s="532" t="s">
        <v>108</v>
      </c>
      <c r="G302" s="472">
        <f t="shared" ref="G302" si="78">G304+G305+G303</f>
        <v>0</v>
      </c>
      <c r="H302" s="472">
        <v>0</v>
      </c>
    </row>
    <row r="303" spans="1:8" s="1" customFormat="1" ht="20.7" customHeight="1">
      <c r="A303" s="528" t="s">
        <v>560</v>
      </c>
      <c r="B303" s="526"/>
      <c r="C303" s="526"/>
      <c r="D303" s="526" t="s">
        <v>482</v>
      </c>
      <c r="E303" s="526" t="s">
        <v>58</v>
      </c>
      <c r="F303" s="526" t="s">
        <v>108</v>
      </c>
      <c r="G303" s="472"/>
      <c r="H303" s="472"/>
    </row>
    <row r="304" spans="1:8" ht="19.95" customHeight="1">
      <c r="A304" s="591" t="s">
        <v>629</v>
      </c>
      <c r="B304" s="526"/>
      <c r="C304" s="526"/>
      <c r="D304" s="540" t="s">
        <v>630</v>
      </c>
      <c r="E304" s="526" t="s">
        <v>380</v>
      </c>
      <c r="F304" s="526" t="s">
        <v>108</v>
      </c>
      <c r="G304" s="530">
        <v>0</v>
      </c>
      <c r="H304" s="539">
        <v>0</v>
      </c>
    </row>
    <row r="305" spans="1:8" ht="18.45" customHeight="1">
      <c r="A305" s="591" t="s">
        <v>629</v>
      </c>
      <c r="B305" s="526"/>
      <c r="C305" s="526"/>
      <c r="D305" s="540" t="s">
        <v>631</v>
      </c>
      <c r="E305" s="526" t="s">
        <v>380</v>
      </c>
      <c r="F305" s="526" t="s">
        <v>108</v>
      </c>
      <c r="G305" s="530">
        <v>0</v>
      </c>
      <c r="H305" s="539">
        <v>0</v>
      </c>
    </row>
    <row r="306" spans="1:8" ht="19.95" customHeight="1">
      <c r="A306" s="592" t="s">
        <v>224</v>
      </c>
      <c r="B306" s="519" t="s">
        <v>156</v>
      </c>
      <c r="C306" s="519" t="s">
        <v>27</v>
      </c>
      <c r="D306" s="519" t="s">
        <v>49</v>
      </c>
      <c r="E306" s="519" t="s">
        <v>29</v>
      </c>
      <c r="F306" s="519" t="s">
        <v>29</v>
      </c>
      <c r="G306" s="595">
        <f t="shared" ref="G306:H306" si="79">G307+G347</f>
        <v>1866140.8599999999</v>
      </c>
      <c r="H306" s="595">
        <f t="shared" si="79"/>
        <v>1456287.58</v>
      </c>
    </row>
    <row r="307" spans="1:8" ht="20.399999999999999" customHeight="1">
      <c r="A307" s="531" t="s">
        <v>225</v>
      </c>
      <c r="B307" s="526" t="s">
        <v>156</v>
      </c>
      <c r="C307" s="526" t="s">
        <v>26</v>
      </c>
      <c r="D307" s="526" t="s">
        <v>359</v>
      </c>
      <c r="E307" s="526" t="s">
        <v>29</v>
      </c>
      <c r="F307" s="526" t="s">
        <v>29</v>
      </c>
      <c r="G307" s="472">
        <f t="shared" ref="G307:H307" si="80">G308+G331+G336</f>
        <v>1127140.8599999999</v>
      </c>
      <c r="H307" s="472">
        <f t="shared" si="80"/>
        <v>1008287.58</v>
      </c>
    </row>
    <row r="308" spans="1:8" ht="18" customHeight="1">
      <c r="A308" s="533" t="s">
        <v>52</v>
      </c>
      <c r="B308" s="526"/>
      <c r="C308" s="526"/>
      <c r="D308" s="526" t="s">
        <v>49</v>
      </c>
      <c r="E308" s="526" t="s">
        <v>29</v>
      </c>
      <c r="F308" s="527" t="s">
        <v>53</v>
      </c>
      <c r="G308" s="472">
        <f t="shared" ref="G308:H308" si="81">G312+G313+G322+G328+G309</f>
        <v>1027140.86</v>
      </c>
      <c r="H308" s="472">
        <f t="shared" si="81"/>
        <v>1008287.58</v>
      </c>
    </row>
    <row r="309" spans="1:8" s="1" customFormat="1" ht="18" customHeight="1">
      <c r="A309" s="538" t="s">
        <v>534</v>
      </c>
      <c r="B309" s="526"/>
      <c r="C309" s="526"/>
      <c r="D309" s="532" t="s">
        <v>49</v>
      </c>
      <c r="E309" s="532" t="s">
        <v>29</v>
      </c>
      <c r="F309" s="532" t="s">
        <v>56</v>
      </c>
      <c r="G309" s="472">
        <f t="shared" ref="G309:H309" si="82">G310+G311</f>
        <v>0</v>
      </c>
      <c r="H309" s="472">
        <f t="shared" si="82"/>
        <v>0</v>
      </c>
    </row>
    <row r="310" spans="1:8" ht="20.399999999999999" customHeight="1">
      <c r="A310" s="528" t="s">
        <v>532</v>
      </c>
      <c r="B310" s="526"/>
      <c r="C310" s="526"/>
      <c r="D310" s="526" t="s">
        <v>359</v>
      </c>
      <c r="E310" s="526" t="s">
        <v>55</v>
      </c>
      <c r="F310" s="526" t="s">
        <v>56</v>
      </c>
      <c r="G310" s="530"/>
      <c r="H310" s="539"/>
    </row>
    <row r="311" spans="1:8" ht="20.399999999999999" hidden="1" customHeight="1" thickBot="1">
      <c r="A311" s="528" t="s">
        <v>57</v>
      </c>
      <c r="B311" s="526"/>
      <c r="C311" s="526"/>
      <c r="D311" s="526" t="s">
        <v>359</v>
      </c>
      <c r="E311" s="526" t="s">
        <v>58</v>
      </c>
      <c r="F311" s="526" t="s">
        <v>56</v>
      </c>
      <c r="G311" s="530"/>
      <c r="H311" s="539"/>
    </row>
    <row r="312" spans="1:8" ht="19.2" hidden="1" customHeight="1" thickBot="1">
      <c r="A312" s="528" t="s">
        <v>59</v>
      </c>
      <c r="B312" s="526"/>
      <c r="C312" s="526"/>
      <c r="D312" s="526" t="s">
        <v>359</v>
      </c>
      <c r="E312" s="526" t="s">
        <v>58</v>
      </c>
      <c r="F312" s="526" t="s">
        <v>60</v>
      </c>
      <c r="G312" s="530"/>
      <c r="H312" s="539"/>
    </row>
    <row r="313" spans="1:8" ht="15.6">
      <c r="A313" s="537" t="s">
        <v>535</v>
      </c>
      <c r="B313" s="526"/>
      <c r="C313" s="526"/>
      <c r="D313" s="532" t="s">
        <v>49</v>
      </c>
      <c r="E313" s="532" t="s">
        <v>29</v>
      </c>
      <c r="F313" s="532" t="s">
        <v>62</v>
      </c>
      <c r="G313" s="548">
        <f t="shared" ref="G313:H313" si="83">G315+G317+G318+G319+G321+G320</f>
        <v>5000</v>
      </c>
      <c r="H313" s="548">
        <f t="shared" si="83"/>
        <v>0</v>
      </c>
    </row>
    <row r="314" spans="1:8" s="1" customFormat="1" ht="15.6">
      <c r="A314" s="538" t="s">
        <v>535</v>
      </c>
      <c r="B314" s="526"/>
      <c r="C314" s="526"/>
      <c r="D314" s="532" t="s">
        <v>49</v>
      </c>
      <c r="E314" s="532" t="s">
        <v>58</v>
      </c>
      <c r="F314" s="532" t="s">
        <v>62</v>
      </c>
      <c r="G314" s="548"/>
      <c r="H314" s="548"/>
    </row>
    <row r="315" spans="1:8" ht="16.95" customHeight="1">
      <c r="A315" s="528" t="s">
        <v>65</v>
      </c>
      <c r="B315" s="526"/>
      <c r="C315" s="526"/>
      <c r="D315" s="526" t="s">
        <v>359</v>
      </c>
      <c r="E315" s="526" t="s">
        <v>58</v>
      </c>
      <c r="F315" s="526"/>
      <c r="G315" s="530"/>
      <c r="H315" s="539"/>
    </row>
    <row r="316" spans="1:8" s="1" customFormat="1" ht="16.95" customHeight="1">
      <c r="A316" s="538" t="s">
        <v>535</v>
      </c>
      <c r="B316" s="526"/>
      <c r="C316" s="526"/>
      <c r="D316" s="532" t="s">
        <v>49</v>
      </c>
      <c r="E316" s="532" t="s">
        <v>590</v>
      </c>
      <c r="F316" s="532" t="s">
        <v>62</v>
      </c>
      <c r="G316" s="530"/>
      <c r="H316" s="539"/>
    </row>
    <row r="317" spans="1:8" ht="16.95" customHeight="1">
      <c r="A317" s="528" t="s">
        <v>64</v>
      </c>
      <c r="B317" s="526"/>
      <c r="C317" s="526"/>
      <c r="D317" s="526" t="s">
        <v>359</v>
      </c>
      <c r="E317" s="526" t="s">
        <v>590</v>
      </c>
      <c r="F317" s="526"/>
      <c r="G317" s="530"/>
      <c r="H317" s="539"/>
    </row>
    <row r="318" spans="1:8" ht="19.2" customHeight="1">
      <c r="A318" s="528" t="s">
        <v>591</v>
      </c>
      <c r="B318" s="526"/>
      <c r="C318" s="526"/>
      <c r="D318" s="526" t="s">
        <v>359</v>
      </c>
      <c r="E318" s="526" t="s">
        <v>590</v>
      </c>
      <c r="F318" s="526"/>
      <c r="G318" s="530">
        <v>5000</v>
      </c>
      <c r="H318" s="539">
        <v>0</v>
      </c>
    </row>
    <row r="319" spans="1:8" ht="19.2" customHeight="1">
      <c r="A319" s="528" t="s">
        <v>226</v>
      </c>
      <c r="B319" s="526"/>
      <c r="C319" s="526"/>
      <c r="D319" s="526" t="s">
        <v>359</v>
      </c>
      <c r="E319" s="526" t="s">
        <v>590</v>
      </c>
      <c r="F319" s="526"/>
      <c r="G319" s="530"/>
      <c r="H319" s="539"/>
    </row>
    <row r="320" spans="1:8" ht="19.2" hidden="1" customHeight="1" thickBot="1">
      <c r="A320" s="542" t="s">
        <v>520</v>
      </c>
      <c r="B320" s="526"/>
      <c r="C320" s="526"/>
      <c r="D320" s="526" t="s">
        <v>359</v>
      </c>
      <c r="E320" s="526" t="s">
        <v>58</v>
      </c>
      <c r="F320" s="526" t="s">
        <v>62</v>
      </c>
      <c r="G320" s="529">
        <v>0</v>
      </c>
      <c r="H320" s="529">
        <v>0</v>
      </c>
    </row>
    <row r="321" spans="1:8" ht="19.2" hidden="1" customHeight="1" thickBot="1">
      <c r="A321" s="528" t="s">
        <v>432</v>
      </c>
      <c r="B321" s="526"/>
      <c r="C321" s="526"/>
      <c r="D321" s="526" t="s">
        <v>359</v>
      </c>
      <c r="E321" s="526" t="s">
        <v>58</v>
      </c>
      <c r="F321" s="526" t="s">
        <v>62</v>
      </c>
      <c r="G321" s="593"/>
      <c r="H321" s="594">
        <v>0</v>
      </c>
    </row>
    <row r="322" spans="1:8" s="1" customFormat="1" ht="19.5" customHeight="1">
      <c r="A322" s="537" t="s">
        <v>182</v>
      </c>
      <c r="B322" s="526"/>
      <c r="C322" s="526"/>
      <c r="D322" s="532" t="s">
        <v>49</v>
      </c>
      <c r="E322" s="532" t="s">
        <v>29</v>
      </c>
      <c r="F322" s="532" t="s">
        <v>72</v>
      </c>
      <c r="G322" s="472">
        <f t="shared" ref="G322:H322" si="84">G323+G326+G327+G324+G325</f>
        <v>1001240.86</v>
      </c>
      <c r="H322" s="472">
        <f t="shared" si="84"/>
        <v>1001240.86</v>
      </c>
    </row>
    <row r="323" spans="1:8" ht="16.95" customHeight="1">
      <c r="A323" s="528" t="s">
        <v>431</v>
      </c>
      <c r="B323" s="526"/>
      <c r="C323" s="526"/>
      <c r="D323" s="526" t="s">
        <v>359</v>
      </c>
      <c r="E323" s="526" t="s">
        <v>58</v>
      </c>
      <c r="F323" s="526"/>
      <c r="G323" s="530"/>
      <c r="H323" s="539"/>
    </row>
    <row r="324" spans="1:8" ht="19.5" customHeight="1">
      <c r="A324" s="546" t="s">
        <v>433</v>
      </c>
      <c r="B324" s="526"/>
      <c r="C324" s="526"/>
      <c r="D324" s="526" t="s">
        <v>359</v>
      </c>
      <c r="E324" s="526" t="s">
        <v>58</v>
      </c>
      <c r="F324" s="526"/>
      <c r="G324" s="530"/>
      <c r="H324" s="539"/>
    </row>
    <row r="325" spans="1:8" ht="19.2" customHeight="1">
      <c r="A325" s="528" t="s">
        <v>652</v>
      </c>
      <c r="B325" s="526"/>
      <c r="C325" s="526"/>
      <c r="D325" s="526" t="s">
        <v>647</v>
      </c>
      <c r="E325" s="526" t="s">
        <v>58</v>
      </c>
      <c r="F325" s="526"/>
      <c r="G325" s="529">
        <v>1000000</v>
      </c>
      <c r="H325" s="472">
        <v>1000000</v>
      </c>
    </row>
    <row r="326" spans="1:8" ht="17.399999999999999" customHeight="1">
      <c r="A326" s="528" t="s">
        <v>653</v>
      </c>
      <c r="B326" s="526"/>
      <c r="C326" s="526"/>
      <c r="D326" s="526" t="s">
        <v>359</v>
      </c>
      <c r="E326" s="526" t="s">
        <v>58</v>
      </c>
      <c r="F326" s="526"/>
      <c r="G326" s="529">
        <v>1240.8599999999999</v>
      </c>
      <c r="H326" s="472">
        <v>1240.8599999999999</v>
      </c>
    </row>
    <row r="327" spans="1:8" s="1" customFormat="1" ht="14.4" customHeight="1">
      <c r="A327" s="528" t="s">
        <v>77</v>
      </c>
      <c r="B327" s="526"/>
      <c r="C327" s="526"/>
      <c r="D327" s="526" t="s">
        <v>359</v>
      </c>
      <c r="E327" s="526" t="s">
        <v>58</v>
      </c>
      <c r="F327" s="526"/>
      <c r="G327" s="529"/>
      <c r="H327" s="472"/>
    </row>
    <row r="328" spans="1:8" ht="17.399999999999999" customHeight="1">
      <c r="A328" s="543" t="s">
        <v>184</v>
      </c>
      <c r="B328" s="526"/>
      <c r="C328" s="526"/>
      <c r="D328" s="532" t="s">
        <v>49</v>
      </c>
      <c r="E328" s="532" t="s">
        <v>29</v>
      </c>
      <c r="F328" s="532" t="s">
        <v>79</v>
      </c>
      <c r="G328" s="472">
        <f t="shared" ref="G328:H328" si="85">G329+G330</f>
        <v>20900</v>
      </c>
      <c r="H328" s="472">
        <v>7046.72</v>
      </c>
    </row>
    <row r="329" spans="1:8" s="1" customFormat="1" ht="17.399999999999999" customHeight="1">
      <c r="A329" s="528" t="s">
        <v>77</v>
      </c>
      <c r="B329" s="526"/>
      <c r="C329" s="526"/>
      <c r="D329" s="526" t="s">
        <v>359</v>
      </c>
      <c r="E329" s="526" t="s">
        <v>58</v>
      </c>
      <c r="F329" s="526"/>
      <c r="G329" s="472">
        <v>20900</v>
      </c>
      <c r="H329" s="472">
        <v>7046.72</v>
      </c>
    </row>
    <row r="330" spans="1:8" s="1" customFormat="1" ht="17.399999999999999" customHeight="1">
      <c r="A330" s="528" t="s">
        <v>83</v>
      </c>
      <c r="B330" s="526"/>
      <c r="C330" s="526"/>
      <c r="D330" s="526" t="s">
        <v>359</v>
      </c>
      <c r="E330" s="526" t="s">
        <v>58</v>
      </c>
      <c r="F330" s="526"/>
      <c r="G330" s="530"/>
      <c r="H330" s="539"/>
    </row>
    <row r="331" spans="1:8" ht="15.6">
      <c r="A331" s="537" t="s">
        <v>94</v>
      </c>
      <c r="B331" s="526"/>
      <c r="C331" s="526"/>
      <c r="D331" s="532" t="s">
        <v>49</v>
      </c>
      <c r="E331" s="532" t="s">
        <v>29</v>
      </c>
      <c r="F331" s="532" t="s">
        <v>95</v>
      </c>
      <c r="G331" s="472">
        <f t="shared" ref="G331:H331" si="86">G332+G333+G334+G335</f>
        <v>0</v>
      </c>
      <c r="H331" s="472">
        <f t="shared" si="86"/>
        <v>0</v>
      </c>
    </row>
    <row r="332" spans="1:8" ht="18" customHeight="1">
      <c r="A332" s="528" t="s">
        <v>231</v>
      </c>
      <c r="B332" s="526"/>
      <c r="C332" s="526"/>
      <c r="D332" s="526" t="s">
        <v>359</v>
      </c>
      <c r="E332" s="526" t="s">
        <v>99</v>
      </c>
      <c r="F332" s="526" t="s">
        <v>439</v>
      </c>
      <c r="G332" s="539"/>
      <c r="H332" s="539"/>
    </row>
    <row r="333" spans="1:8" ht="0.6" customHeight="1">
      <c r="A333" s="528" t="s">
        <v>232</v>
      </c>
      <c r="B333" s="526"/>
      <c r="C333" s="526"/>
      <c r="D333" s="526" t="s">
        <v>359</v>
      </c>
      <c r="E333" s="526" t="s">
        <v>99</v>
      </c>
      <c r="F333" s="526" t="s">
        <v>439</v>
      </c>
      <c r="G333" s="530"/>
      <c r="H333" s="530"/>
    </row>
    <row r="334" spans="1:8" ht="31.2" hidden="1">
      <c r="A334" s="546" t="s">
        <v>408</v>
      </c>
      <c r="B334" s="526"/>
      <c r="C334" s="526"/>
      <c r="D334" s="526" t="s">
        <v>359</v>
      </c>
      <c r="E334" s="526" t="s">
        <v>102</v>
      </c>
      <c r="F334" s="526" t="s">
        <v>491</v>
      </c>
      <c r="G334" s="530"/>
      <c r="H334" s="530"/>
    </row>
    <row r="335" spans="1:8" ht="15.6" hidden="1">
      <c r="A335" s="528" t="s">
        <v>410</v>
      </c>
      <c r="B335" s="526"/>
      <c r="C335" s="526"/>
      <c r="D335" s="526" t="s">
        <v>359</v>
      </c>
      <c r="E335" s="526" t="s">
        <v>103</v>
      </c>
      <c r="F335" s="526" t="s">
        <v>440</v>
      </c>
      <c r="G335" s="530"/>
      <c r="H335" s="530"/>
    </row>
    <row r="336" spans="1:8" s="1" customFormat="1" ht="16.2" customHeight="1">
      <c r="A336" s="523" t="s">
        <v>105</v>
      </c>
      <c r="B336" s="524"/>
      <c r="C336" s="524"/>
      <c r="D336" s="526"/>
      <c r="E336" s="524" t="s">
        <v>58</v>
      </c>
      <c r="F336" s="525" t="s">
        <v>106</v>
      </c>
      <c r="G336" s="595">
        <f t="shared" ref="G336:H336" si="87">G337+G339</f>
        <v>100000</v>
      </c>
      <c r="H336" s="529">
        <f t="shared" si="87"/>
        <v>0</v>
      </c>
    </row>
    <row r="337" spans="1:8" s="1" customFormat="1" ht="19.95" hidden="1" customHeight="1" thickBot="1">
      <c r="A337" s="537" t="s">
        <v>536</v>
      </c>
      <c r="B337" s="526"/>
      <c r="C337" s="526"/>
      <c r="D337" s="532" t="s">
        <v>49</v>
      </c>
      <c r="E337" s="532" t="s">
        <v>58</v>
      </c>
      <c r="F337" s="532" t="s">
        <v>108</v>
      </c>
      <c r="G337" s="529">
        <f t="shared" ref="G337:H337" si="88">G338</f>
        <v>0</v>
      </c>
      <c r="H337" s="529">
        <f t="shared" si="88"/>
        <v>0</v>
      </c>
    </row>
    <row r="338" spans="1:8" ht="15.6" hidden="1" customHeight="1" thickBot="1">
      <c r="A338" s="528"/>
      <c r="B338" s="526"/>
      <c r="C338" s="526"/>
      <c r="D338" s="526" t="s">
        <v>359</v>
      </c>
      <c r="E338" s="526" t="s">
        <v>58</v>
      </c>
      <c r="F338" s="526"/>
      <c r="G338" s="529"/>
      <c r="H338" s="529">
        <v>0</v>
      </c>
    </row>
    <row r="339" spans="1:8" ht="19.2" customHeight="1">
      <c r="A339" s="537" t="s">
        <v>537</v>
      </c>
      <c r="B339" s="526"/>
      <c r="C339" s="526"/>
      <c r="D339" s="532" t="s">
        <v>49</v>
      </c>
      <c r="E339" s="532" t="s">
        <v>58</v>
      </c>
      <c r="F339" s="532" t="s">
        <v>110</v>
      </c>
      <c r="G339" s="529">
        <f t="shared" ref="G339:H339" si="89">G340+G342+G343+G344+G345+G341+G346</f>
        <v>100000</v>
      </c>
      <c r="H339" s="529">
        <f t="shared" si="89"/>
        <v>0</v>
      </c>
    </row>
    <row r="340" spans="1:8" ht="15.6" customHeight="1">
      <c r="A340" s="542" t="s">
        <v>111</v>
      </c>
      <c r="B340" s="526"/>
      <c r="C340" s="526"/>
      <c r="D340" s="526" t="s">
        <v>359</v>
      </c>
      <c r="E340" s="526" t="s">
        <v>58</v>
      </c>
      <c r="F340" s="526" t="s">
        <v>445</v>
      </c>
      <c r="G340" s="530"/>
      <c r="H340" s="530"/>
    </row>
    <row r="341" spans="1:8" ht="17.399999999999999" customHeight="1">
      <c r="A341" s="542" t="s">
        <v>113</v>
      </c>
      <c r="B341" s="526"/>
      <c r="C341" s="526"/>
      <c r="D341" s="526" t="s">
        <v>359</v>
      </c>
      <c r="E341" s="526" t="s">
        <v>58</v>
      </c>
      <c r="F341" s="526" t="s">
        <v>445</v>
      </c>
      <c r="G341" s="529">
        <v>100000</v>
      </c>
      <c r="H341" s="529">
        <v>0</v>
      </c>
    </row>
    <row r="342" spans="1:8" ht="18" hidden="1" customHeight="1" thickBot="1">
      <c r="A342" s="542" t="s">
        <v>476</v>
      </c>
      <c r="B342" s="526"/>
      <c r="C342" s="526"/>
      <c r="D342" s="526" t="s">
        <v>359</v>
      </c>
      <c r="E342" s="526" t="s">
        <v>58</v>
      </c>
      <c r="F342" s="526" t="s">
        <v>460</v>
      </c>
      <c r="G342" s="529"/>
      <c r="H342" s="529"/>
    </row>
    <row r="343" spans="1:8" ht="16.95" customHeight="1">
      <c r="A343" s="542" t="s">
        <v>483</v>
      </c>
      <c r="B343" s="526"/>
      <c r="C343" s="526"/>
      <c r="D343" s="526" t="s">
        <v>359</v>
      </c>
      <c r="E343" s="526" t="s">
        <v>58</v>
      </c>
      <c r="F343" s="526" t="s">
        <v>446</v>
      </c>
      <c r="G343" s="529">
        <v>0</v>
      </c>
      <c r="H343" s="529">
        <v>0</v>
      </c>
    </row>
    <row r="344" spans="1:8" ht="16.95" customHeight="1">
      <c r="A344" s="542" t="s">
        <v>638</v>
      </c>
      <c r="B344" s="526"/>
      <c r="C344" s="526"/>
      <c r="D344" s="526" t="s">
        <v>637</v>
      </c>
      <c r="E344" s="526" t="s">
        <v>58</v>
      </c>
      <c r="F344" s="526" t="s">
        <v>446</v>
      </c>
      <c r="G344" s="530">
        <v>0</v>
      </c>
      <c r="H344" s="530">
        <v>0</v>
      </c>
    </row>
    <row r="345" spans="1:8" s="1" customFormat="1" ht="15" customHeight="1">
      <c r="A345" s="542" t="s">
        <v>116</v>
      </c>
      <c r="B345" s="526"/>
      <c r="C345" s="526"/>
      <c r="D345" s="526" t="s">
        <v>359</v>
      </c>
      <c r="E345" s="526" t="s">
        <v>58</v>
      </c>
      <c r="F345" s="526" t="s">
        <v>447</v>
      </c>
      <c r="G345" s="570"/>
      <c r="H345" s="570"/>
    </row>
    <row r="346" spans="1:8" s="1" customFormat="1" ht="19.2" customHeight="1">
      <c r="A346" s="528" t="s">
        <v>453</v>
      </c>
      <c r="B346" s="526"/>
      <c r="C346" s="291"/>
      <c r="D346" s="526" t="s">
        <v>359</v>
      </c>
      <c r="E346" s="526" t="s">
        <v>58</v>
      </c>
      <c r="F346" s="526" t="s">
        <v>452</v>
      </c>
      <c r="G346" s="530"/>
      <c r="H346" s="530">
        <v>0</v>
      </c>
    </row>
    <row r="347" spans="1:8" s="1" customFormat="1" ht="19.95" customHeight="1">
      <c r="A347" s="552" t="s">
        <v>235</v>
      </c>
      <c r="B347" s="526" t="s">
        <v>156</v>
      </c>
      <c r="C347" s="526" t="s">
        <v>26</v>
      </c>
      <c r="D347" s="526" t="s">
        <v>49</v>
      </c>
      <c r="E347" s="526" t="s">
        <v>29</v>
      </c>
      <c r="F347" s="526" t="s">
        <v>29</v>
      </c>
      <c r="G347" s="472">
        <f t="shared" ref="G347:H347" si="90">G348</f>
        <v>739000</v>
      </c>
      <c r="H347" s="472">
        <f t="shared" si="90"/>
        <v>448000</v>
      </c>
    </row>
    <row r="348" spans="1:8" ht="21" customHeight="1" thickBot="1">
      <c r="A348" s="542" t="s">
        <v>237</v>
      </c>
      <c r="B348" s="526"/>
      <c r="C348" s="526"/>
      <c r="D348" s="526" t="s">
        <v>236</v>
      </c>
      <c r="E348" s="526" t="s">
        <v>92</v>
      </c>
      <c r="F348" s="526" t="s">
        <v>93</v>
      </c>
      <c r="G348" s="472">
        <v>739000</v>
      </c>
      <c r="H348" s="472">
        <v>448000</v>
      </c>
    </row>
    <row r="349" spans="1:8" ht="21.6" customHeight="1" thickBot="1">
      <c r="A349" s="592" t="s">
        <v>238</v>
      </c>
      <c r="B349" s="519" t="s">
        <v>143</v>
      </c>
      <c r="C349" s="519" t="s">
        <v>27</v>
      </c>
      <c r="D349" s="519" t="s">
        <v>49</v>
      </c>
      <c r="E349" s="519" t="s">
        <v>29</v>
      </c>
      <c r="F349" s="519" t="s">
        <v>29</v>
      </c>
      <c r="G349" s="596">
        <f t="shared" ref="G349:H349" si="91">G350+G352+G355</f>
        <v>98000</v>
      </c>
      <c r="H349" s="596">
        <f t="shared" si="91"/>
        <v>73215</v>
      </c>
    </row>
    <row r="350" spans="1:8" ht="18" customHeight="1">
      <c r="A350" s="533" t="s">
        <v>239</v>
      </c>
      <c r="B350" s="522" t="s">
        <v>143</v>
      </c>
      <c r="C350" s="522" t="s">
        <v>26</v>
      </c>
      <c r="D350" s="526" t="s">
        <v>49</v>
      </c>
      <c r="E350" s="526" t="s">
        <v>29</v>
      </c>
      <c r="F350" s="526" t="s">
        <v>29</v>
      </c>
      <c r="G350" s="472">
        <f t="shared" ref="G350:H350" si="92">G351</f>
        <v>98000</v>
      </c>
      <c r="H350" s="472">
        <f t="shared" si="92"/>
        <v>73215</v>
      </c>
    </row>
    <row r="351" spans="1:8" ht="18" customHeight="1">
      <c r="A351" s="528" t="s">
        <v>523</v>
      </c>
      <c r="B351" s="522"/>
      <c r="C351" s="522"/>
      <c r="D351" s="568" t="s">
        <v>360</v>
      </c>
      <c r="E351" s="526" t="s">
        <v>240</v>
      </c>
      <c r="F351" s="526" t="s">
        <v>442</v>
      </c>
      <c r="G351" s="541">
        <v>98000</v>
      </c>
      <c r="H351" s="539">
        <v>73215</v>
      </c>
    </row>
    <row r="352" spans="1:8" ht="19.95" customHeight="1">
      <c r="A352" s="533" t="s">
        <v>241</v>
      </c>
      <c r="B352" s="522" t="s">
        <v>143</v>
      </c>
      <c r="C352" s="522" t="s">
        <v>131</v>
      </c>
      <c r="D352" s="519" t="s">
        <v>49</v>
      </c>
      <c r="E352" s="522" t="s">
        <v>29</v>
      </c>
      <c r="F352" s="522" t="s">
        <v>29</v>
      </c>
      <c r="G352" s="551">
        <f t="shared" ref="G352:H352" si="93">G354+G353</f>
        <v>0</v>
      </c>
      <c r="H352" s="551">
        <f t="shared" si="93"/>
        <v>0</v>
      </c>
    </row>
    <row r="353" spans="1:8" ht="18.600000000000001" customHeight="1">
      <c r="A353" s="542" t="s">
        <v>484</v>
      </c>
      <c r="B353" s="522"/>
      <c r="C353" s="522"/>
      <c r="D353" s="526" t="s">
        <v>485</v>
      </c>
      <c r="E353" s="526" t="s">
        <v>58</v>
      </c>
      <c r="F353" s="526" t="s">
        <v>447</v>
      </c>
      <c r="G353" s="551"/>
      <c r="H353" s="551"/>
    </row>
    <row r="354" spans="1:8" ht="15.6">
      <c r="A354" s="542" t="s">
        <v>242</v>
      </c>
      <c r="B354" s="526"/>
      <c r="C354" s="526"/>
      <c r="D354" s="526" t="s">
        <v>366</v>
      </c>
      <c r="E354" s="526" t="s">
        <v>58</v>
      </c>
      <c r="F354" s="526" t="s">
        <v>79</v>
      </c>
      <c r="G354" s="541"/>
      <c r="H354" s="539"/>
    </row>
    <row r="355" spans="1:8" ht="17.399999999999999">
      <c r="A355" s="597" t="s">
        <v>381</v>
      </c>
      <c r="B355" s="522" t="s">
        <v>143</v>
      </c>
      <c r="C355" s="522" t="s">
        <v>383</v>
      </c>
      <c r="D355" s="522" t="s">
        <v>49</v>
      </c>
      <c r="E355" s="522" t="s">
        <v>29</v>
      </c>
      <c r="F355" s="522" t="s">
        <v>29</v>
      </c>
      <c r="G355" s="472">
        <f t="shared" ref="G355:H355" si="94">G357+G356</f>
        <v>0</v>
      </c>
      <c r="H355" s="472">
        <f t="shared" si="94"/>
        <v>0</v>
      </c>
    </row>
    <row r="356" spans="1:8" s="1" customFormat="1" ht="15.6">
      <c r="A356" s="542" t="s">
        <v>484</v>
      </c>
      <c r="B356" s="522"/>
      <c r="C356" s="522"/>
      <c r="D356" s="526" t="s">
        <v>485</v>
      </c>
      <c r="E356" s="526" t="s">
        <v>58</v>
      </c>
      <c r="F356" s="526" t="s">
        <v>72</v>
      </c>
      <c r="G356" s="548"/>
      <c r="H356" s="472"/>
    </row>
    <row r="357" spans="1:8" ht="15.6">
      <c r="A357" s="542" t="s">
        <v>484</v>
      </c>
      <c r="B357" s="526"/>
      <c r="C357" s="526"/>
      <c r="D357" s="526" t="s">
        <v>485</v>
      </c>
      <c r="E357" s="526" t="s">
        <v>58</v>
      </c>
      <c r="F357" s="526" t="s">
        <v>79</v>
      </c>
      <c r="G357" s="551"/>
      <c r="H357" s="472"/>
    </row>
    <row r="358" spans="1:8" ht="17.399999999999999">
      <c r="A358" s="558" t="s">
        <v>243</v>
      </c>
      <c r="B358" s="519" t="s">
        <v>122</v>
      </c>
      <c r="C358" s="519" t="s">
        <v>27</v>
      </c>
      <c r="D358" s="519" t="s">
        <v>49</v>
      </c>
      <c r="E358" s="519" t="s">
        <v>29</v>
      </c>
      <c r="F358" s="519" t="s">
        <v>29</v>
      </c>
      <c r="G358" s="472">
        <f t="shared" ref="G358:H358" si="95">G359+G367</f>
        <v>0</v>
      </c>
      <c r="H358" s="472">
        <f t="shared" si="95"/>
        <v>0</v>
      </c>
    </row>
    <row r="359" spans="1:8" ht="18">
      <c r="A359" s="559" t="s">
        <v>244</v>
      </c>
      <c r="B359" s="522" t="s">
        <v>122</v>
      </c>
      <c r="C359" s="522" t="s">
        <v>31</v>
      </c>
      <c r="D359" s="519" t="s">
        <v>49</v>
      </c>
      <c r="E359" s="522" t="s">
        <v>29</v>
      </c>
      <c r="F359" s="522" t="s">
        <v>29</v>
      </c>
      <c r="G359" s="472">
        <f t="shared" ref="G359:H359" si="96">G360+G361</f>
        <v>0</v>
      </c>
      <c r="H359" s="472">
        <f t="shared" si="96"/>
        <v>0</v>
      </c>
    </row>
    <row r="360" spans="1:8" ht="16.95" customHeight="1">
      <c r="A360" s="543" t="s">
        <v>184</v>
      </c>
      <c r="B360" s="526" t="s">
        <v>122</v>
      </c>
      <c r="C360" s="526" t="s">
        <v>31</v>
      </c>
      <c r="D360" s="526" t="s">
        <v>361</v>
      </c>
      <c r="E360" s="526" t="s">
        <v>58</v>
      </c>
      <c r="F360" s="526" t="s">
        <v>79</v>
      </c>
      <c r="G360" s="541"/>
      <c r="H360" s="539"/>
    </row>
    <row r="361" spans="1:8" s="1" customFormat="1" ht="16.2" hidden="1" customHeight="1" thickBot="1">
      <c r="A361" s="542"/>
      <c r="B361" s="526"/>
      <c r="C361" s="526"/>
      <c r="D361" s="527"/>
      <c r="E361" s="526"/>
      <c r="F361" s="525" t="s">
        <v>106</v>
      </c>
      <c r="G361" s="472">
        <f t="shared" ref="G361:H361" si="97">G362+G364</f>
        <v>0</v>
      </c>
      <c r="H361" s="472">
        <f t="shared" si="97"/>
        <v>0</v>
      </c>
    </row>
    <row r="362" spans="1:8" ht="16.2" hidden="1" customHeight="1" thickBot="1">
      <c r="A362" s="537" t="s">
        <v>536</v>
      </c>
      <c r="B362" s="526"/>
      <c r="C362" s="526"/>
      <c r="D362" s="532" t="s">
        <v>49</v>
      </c>
      <c r="E362" s="532" t="s">
        <v>29</v>
      </c>
      <c r="F362" s="532" t="s">
        <v>108</v>
      </c>
      <c r="G362" s="598">
        <f t="shared" ref="G362:H362" si="98">G363</f>
        <v>0</v>
      </c>
      <c r="H362" s="598">
        <f t="shared" si="98"/>
        <v>0</v>
      </c>
    </row>
    <row r="363" spans="1:8" s="1" customFormat="1" ht="19.95" hidden="1" customHeight="1" thickBot="1">
      <c r="A363" s="528" t="s">
        <v>247</v>
      </c>
      <c r="B363" s="526"/>
      <c r="C363" s="526"/>
      <c r="D363" s="526" t="s">
        <v>361</v>
      </c>
      <c r="E363" s="526" t="s">
        <v>58</v>
      </c>
      <c r="F363" s="526" t="s">
        <v>108</v>
      </c>
      <c r="G363" s="472"/>
      <c r="H363" s="472"/>
    </row>
    <row r="364" spans="1:8" ht="18.600000000000001" hidden="1" customHeight="1" thickBot="1">
      <c r="A364" s="537" t="s">
        <v>537</v>
      </c>
      <c r="B364" s="532"/>
      <c r="C364" s="532"/>
      <c r="D364" s="532" t="s">
        <v>49</v>
      </c>
      <c r="E364" s="532" t="s">
        <v>29</v>
      </c>
      <c r="F364" s="532" t="s">
        <v>110</v>
      </c>
      <c r="G364" s="598">
        <f t="shared" ref="G364:H364" si="99">G365+G366</f>
        <v>0</v>
      </c>
      <c r="H364" s="598">
        <f t="shared" si="99"/>
        <v>0</v>
      </c>
    </row>
    <row r="365" spans="1:8" ht="19.2" hidden="1" customHeight="1" thickBot="1">
      <c r="A365" s="528" t="s">
        <v>152</v>
      </c>
      <c r="B365" s="526"/>
      <c r="C365" s="526"/>
      <c r="D365" s="526" t="s">
        <v>361</v>
      </c>
      <c r="E365" s="526" t="s">
        <v>58</v>
      </c>
      <c r="F365" s="526" t="s">
        <v>445</v>
      </c>
      <c r="G365" s="472"/>
      <c r="H365" s="472"/>
    </row>
    <row r="366" spans="1:8" ht="20.399999999999999" hidden="1" customHeight="1" thickBot="1">
      <c r="A366" s="528" t="s">
        <v>453</v>
      </c>
      <c r="B366" s="526"/>
      <c r="C366" s="526"/>
      <c r="D366" s="526" t="s">
        <v>361</v>
      </c>
      <c r="E366" s="526" t="s">
        <v>58</v>
      </c>
      <c r="F366" s="526" t="s">
        <v>452</v>
      </c>
      <c r="G366" s="541"/>
      <c r="H366" s="539">
        <v>0</v>
      </c>
    </row>
    <row r="367" spans="1:8" ht="20.399999999999999" hidden="1" customHeight="1" thickBot="1">
      <c r="A367" s="599" t="s">
        <v>464</v>
      </c>
      <c r="B367" s="522" t="s">
        <v>122</v>
      </c>
      <c r="C367" s="522" t="s">
        <v>171</v>
      </c>
      <c r="D367" s="522" t="s">
        <v>49</v>
      </c>
      <c r="E367" s="522" t="s">
        <v>29</v>
      </c>
      <c r="F367" s="522" t="s">
        <v>29</v>
      </c>
      <c r="G367" s="472">
        <f t="shared" ref="G367:H367" si="100">G368+G369</f>
        <v>0</v>
      </c>
      <c r="H367" s="472">
        <f t="shared" si="100"/>
        <v>0</v>
      </c>
    </row>
    <row r="368" spans="1:8" ht="21" hidden="1" customHeight="1" thickBot="1">
      <c r="A368" s="528" t="s">
        <v>465</v>
      </c>
      <c r="B368" s="526" t="s">
        <v>122</v>
      </c>
      <c r="C368" s="526" t="s">
        <v>171</v>
      </c>
      <c r="D368" s="526" t="s">
        <v>466</v>
      </c>
      <c r="E368" s="526" t="s">
        <v>58</v>
      </c>
      <c r="F368" s="526" t="s">
        <v>72</v>
      </c>
      <c r="G368" s="472"/>
      <c r="H368" s="472"/>
    </row>
    <row r="369" spans="1:8" ht="19.95" hidden="1" customHeight="1" thickBot="1">
      <c r="A369" s="537" t="s">
        <v>536</v>
      </c>
      <c r="B369" s="526"/>
      <c r="C369" s="526"/>
      <c r="D369" s="526"/>
      <c r="E369" s="526" t="s">
        <v>58</v>
      </c>
      <c r="F369" s="526" t="s">
        <v>108</v>
      </c>
      <c r="G369" s="472"/>
      <c r="H369" s="472"/>
    </row>
    <row r="370" spans="1:8" ht="17.399999999999999">
      <c r="A370" s="600" t="s">
        <v>249</v>
      </c>
      <c r="B370" s="519" t="s">
        <v>126</v>
      </c>
      <c r="C370" s="519" t="s">
        <v>26</v>
      </c>
      <c r="D370" s="519" t="s">
        <v>362</v>
      </c>
      <c r="E370" s="519" t="s">
        <v>250</v>
      </c>
      <c r="F370" s="519" t="s">
        <v>251</v>
      </c>
      <c r="G370" s="570">
        <v>1000</v>
      </c>
      <c r="H370" s="472">
        <f t="shared" ref="H370" si="101">H371</f>
        <v>0</v>
      </c>
    </row>
    <row r="371" spans="1:8" ht="18">
      <c r="A371" s="600"/>
      <c r="B371" s="524"/>
      <c r="C371" s="524"/>
      <c r="D371" s="524"/>
      <c r="E371" s="524"/>
      <c r="F371" s="522"/>
      <c r="G371" s="472">
        <v>0</v>
      </c>
      <c r="H371" s="472">
        <v>0</v>
      </c>
    </row>
    <row r="372" spans="1:8" ht="21" customHeight="1">
      <c r="A372" s="601" t="s">
        <v>655</v>
      </c>
      <c r="B372" s="524"/>
      <c r="C372" s="524"/>
      <c r="D372" s="524"/>
      <c r="E372" s="524"/>
      <c r="F372" s="526"/>
      <c r="G372" s="539" t="s">
        <v>254</v>
      </c>
      <c r="H372" s="539">
        <v>76046.399999999994</v>
      </c>
    </row>
    <row r="373" spans="1:8" s="1" customFormat="1" ht="21" customHeight="1">
      <c r="A373" s="601" t="s">
        <v>628</v>
      </c>
      <c r="B373" s="524"/>
      <c r="C373" s="524"/>
      <c r="D373" s="524"/>
      <c r="E373" s="524"/>
      <c r="F373" s="526"/>
      <c r="G373" s="472"/>
      <c r="H373" s="472">
        <v>17482454.32</v>
      </c>
    </row>
    <row r="374" spans="1:8" ht="24" customHeight="1">
      <c r="A374" s="601" t="s">
        <v>649</v>
      </c>
      <c r="B374" s="524"/>
      <c r="C374" s="524"/>
      <c r="D374" s="524"/>
      <c r="E374" s="524"/>
      <c r="F374" s="526"/>
      <c r="G374" s="472">
        <v>0</v>
      </c>
      <c r="H374" s="472">
        <v>83570.899999999994</v>
      </c>
    </row>
    <row r="375" spans="1:8" ht="15.6">
      <c r="A375" s="602"/>
      <c r="B375" s="603"/>
      <c r="C375" s="604"/>
      <c r="D375" s="605" t="s">
        <v>254</v>
      </c>
      <c r="E375" s="606"/>
      <c r="F375" s="607" t="s">
        <v>254</v>
      </c>
      <c r="G375" s="608"/>
      <c r="H375" s="608"/>
    </row>
    <row r="376" spans="1:8" ht="15.6">
      <c r="A376" s="603"/>
      <c r="B376" s="604"/>
      <c r="C376" s="604"/>
      <c r="D376" s="609"/>
      <c r="E376" s="610"/>
      <c r="F376" s="607" t="s">
        <v>254</v>
      </c>
      <c r="G376" s="608"/>
      <c r="H376" s="608"/>
    </row>
    <row r="377" spans="1:8" ht="15.6">
      <c r="A377" s="604"/>
      <c r="B377" s="604"/>
      <c r="C377" s="604"/>
      <c r="D377" s="611"/>
      <c r="E377" s="612"/>
      <c r="F377" s="607" t="s">
        <v>254</v>
      </c>
      <c r="G377" s="608"/>
      <c r="H377" s="608"/>
    </row>
    <row r="378" spans="1:8">
      <c r="A378" s="438"/>
    </row>
    <row r="379" spans="1:8">
      <c r="A379" s="438"/>
    </row>
    <row r="380" spans="1:8">
      <c r="A380" s="438"/>
    </row>
    <row r="381" spans="1:8">
      <c r="A381" s="438"/>
      <c r="F381" s="1"/>
    </row>
    <row r="382" spans="1:8">
      <c r="A382" s="438"/>
    </row>
    <row r="383" spans="1:8">
      <c r="A383" s="438"/>
      <c r="B383" s="1"/>
      <c r="C383" s="1"/>
      <c r="D383" s="1"/>
      <c r="E383" s="1"/>
      <c r="G383" s="1"/>
      <c r="H383" s="1"/>
    </row>
    <row r="384" spans="1:8">
      <c r="A384" s="438"/>
    </row>
    <row r="385" spans="1:1">
      <c r="A385" s="438"/>
    </row>
    <row r="386" spans="1:1">
      <c r="A386" s="438"/>
    </row>
    <row r="387" spans="1:1">
      <c r="A387" s="438"/>
    </row>
    <row r="388" spans="1:1">
      <c r="A388" s="436"/>
    </row>
    <row r="389" spans="1:1">
      <c r="A389" s="438"/>
    </row>
    <row r="390" spans="1:1">
      <c r="A390" s="436"/>
    </row>
    <row r="391" spans="1:1">
      <c r="A391" s="438"/>
    </row>
  </sheetData>
  <mergeCells count="2">
    <mergeCell ref="G1:H1"/>
    <mergeCell ref="B1:D1"/>
  </mergeCells>
  <pageMargins left="0.27559055118110237" right="0.19685039370078741" top="0.27559055118110237" bottom="0.27559055118110237" header="0.27559055118110237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29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V1" sqref="V1"/>
    </sheetView>
  </sheetViews>
  <sheetFormatPr defaultRowHeight="14.4"/>
  <cols>
    <col min="1" max="1" width="43.33203125" customWidth="1"/>
    <col min="2" max="2" width="8" customWidth="1"/>
    <col min="3" max="3" width="5.5546875" customWidth="1"/>
    <col min="4" max="4" width="15.6640625" customWidth="1"/>
    <col min="5" max="5" width="6.33203125" customWidth="1"/>
    <col min="6" max="6" width="15.6640625" customWidth="1"/>
    <col min="7" max="7" width="18.6640625" customWidth="1"/>
    <col min="8" max="8" width="16.5546875" customWidth="1"/>
    <col min="9" max="9" width="16.88671875" customWidth="1"/>
    <col min="10" max="10" width="17.44140625" customWidth="1"/>
    <col min="11" max="11" width="16.33203125" customWidth="1"/>
    <col min="12" max="12" width="17.88671875" customWidth="1"/>
    <col min="13" max="13" width="16.88671875" customWidth="1"/>
    <col min="14" max="14" width="18.44140625" customWidth="1"/>
    <col min="15" max="15" width="17.44140625" customWidth="1"/>
    <col min="16" max="16" width="16.5546875" customWidth="1"/>
    <col min="17" max="17" width="17" customWidth="1"/>
    <col min="18" max="18" width="16.109375" customWidth="1"/>
    <col min="19" max="19" width="17.33203125" customWidth="1"/>
    <col min="20" max="20" width="16" customWidth="1"/>
    <col min="21" max="21" width="16.33203125" customWidth="1"/>
    <col min="22" max="22" width="15.88671875" customWidth="1"/>
  </cols>
  <sheetData>
    <row r="1" spans="1:23" ht="36">
      <c r="A1" s="2" t="s">
        <v>604</v>
      </c>
      <c r="B1" s="3"/>
      <c r="C1" s="3"/>
      <c r="D1" s="3"/>
      <c r="E1" s="3"/>
      <c r="F1" s="4"/>
      <c r="G1" s="5" t="s">
        <v>0</v>
      </c>
      <c r="H1" s="484" t="s">
        <v>1</v>
      </c>
      <c r="I1" s="487" t="s">
        <v>2</v>
      </c>
      <c r="J1" s="488" t="s">
        <v>3</v>
      </c>
      <c r="K1" s="6" t="s">
        <v>4</v>
      </c>
      <c r="L1" s="485" t="s">
        <v>5</v>
      </c>
      <c r="M1" s="487" t="s">
        <v>6</v>
      </c>
      <c r="N1" s="489" t="s">
        <v>7</v>
      </c>
      <c r="O1" s="490" t="s">
        <v>8</v>
      </c>
      <c r="P1" s="491" t="s">
        <v>9</v>
      </c>
      <c r="Q1" s="492" t="s">
        <v>10</v>
      </c>
      <c r="R1" s="493" t="s">
        <v>11</v>
      </c>
      <c r="S1" s="494" t="s">
        <v>12</v>
      </c>
      <c r="T1" s="486" t="s">
        <v>13</v>
      </c>
      <c r="U1" s="495" t="s">
        <v>14</v>
      </c>
      <c r="V1" s="7" t="s">
        <v>15</v>
      </c>
      <c r="W1" s="1"/>
    </row>
    <row r="2" spans="1:23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12" t="s">
        <v>20</v>
      </c>
      <c r="H2" s="13" t="s">
        <v>20</v>
      </c>
      <c r="I2" s="14" t="s">
        <v>20</v>
      </c>
      <c r="J2" s="15" t="s">
        <v>20</v>
      </c>
      <c r="K2" s="16" t="s">
        <v>20</v>
      </c>
      <c r="L2" s="17" t="s">
        <v>20</v>
      </c>
      <c r="M2" s="14" t="s">
        <v>20</v>
      </c>
      <c r="N2" s="18" t="s">
        <v>20</v>
      </c>
      <c r="O2" s="19" t="s">
        <v>20</v>
      </c>
      <c r="P2" s="13" t="s">
        <v>20</v>
      </c>
      <c r="Q2" s="20" t="s">
        <v>20</v>
      </c>
      <c r="R2" s="16" t="s">
        <v>20</v>
      </c>
      <c r="S2" s="21" t="s">
        <v>20</v>
      </c>
      <c r="T2" s="19" t="s">
        <v>20</v>
      </c>
      <c r="U2" s="22" t="s">
        <v>20</v>
      </c>
      <c r="V2" s="7" t="s">
        <v>20</v>
      </c>
      <c r="W2" s="1"/>
    </row>
    <row r="3" spans="1:23" ht="16.2" thickBot="1">
      <c r="A3" s="471">
        <v>102899.802</v>
      </c>
      <c r="B3" s="23" t="s">
        <v>21</v>
      </c>
      <c r="C3" s="24"/>
      <c r="D3" s="25">
        <f>A3-F3</f>
        <v>-109907216.67599998</v>
      </c>
      <c r="E3" s="26"/>
      <c r="F3" s="470">
        <f>G5+G86+G110+G137+G156+G231+G270+G276+G283+G285</f>
        <v>110010116.47799999</v>
      </c>
      <c r="G3" s="27" t="s">
        <v>0</v>
      </c>
      <c r="H3" s="28" t="s">
        <v>22</v>
      </c>
      <c r="I3" s="29" t="s">
        <v>22</v>
      </c>
      <c r="J3" s="30" t="s">
        <v>22</v>
      </c>
      <c r="K3" s="31" t="s">
        <v>22</v>
      </c>
      <c r="L3" s="32" t="s">
        <v>22</v>
      </c>
      <c r="M3" s="33" t="s">
        <v>22</v>
      </c>
      <c r="N3" s="34" t="s">
        <v>22</v>
      </c>
      <c r="O3" s="35" t="s">
        <v>22</v>
      </c>
      <c r="P3" s="36" t="s">
        <v>22</v>
      </c>
      <c r="Q3" s="37" t="s">
        <v>22</v>
      </c>
      <c r="R3" s="31" t="s">
        <v>22</v>
      </c>
      <c r="S3" s="38" t="s">
        <v>22</v>
      </c>
      <c r="T3" s="35" t="s">
        <v>23</v>
      </c>
      <c r="U3" s="39" t="s">
        <v>22</v>
      </c>
      <c r="V3" s="40" t="s">
        <v>22</v>
      </c>
      <c r="W3" s="1"/>
    </row>
    <row r="4" spans="1:23" ht="18" thickBot="1">
      <c r="A4" s="41" t="s">
        <v>24</v>
      </c>
      <c r="B4" s="42"/>
      <c r="C4" s="43"/>
      <c r="D4" s="44"/>
      <c r="E4" s="43"/>
      <c r="F4" s="45"/>
      <c r="G4" s="459">
        <f>H4+I4+J4+K4+L4+M4+N4+O4+P4+Q4+R4+S4+T4+U4+V4</f>
        <v>110010116.47800002</v>
      </c>
      <c r="H4" s="444">
        <f>H5+H86+H110+H137+H156+H231+H270+H276+H283+H285</f>
        <v>4424.5160000000005</v>
      </c>
      <c r="I4" s="444">
        <f>I5+I86+I110+I137+I156+I231+I270+I276+I283+I285</f>
        <v>9587376.870000001</v>
      </c>
      <c r="J4" s="444">
        <f>J5+J86+J110+J137+J156+J231+J270+J276+J283+J285</f>
        <v>8789522.8200000003</v>
      </c>
      <c r="K4" s="444">
        <f>K5+K86+K110+K137+K156+K231+K270+K276+K283+K285</f>
        <v>9159024.0800000001</v>
      </c>
      <c r="L4" s="444">
        <f t="shared" ref="L4:U4" si="0">L5+L86+L110+L137+L156+L231+L270+L276+L283+L285</f>
        <v>6871.1210000000001</v>
      </c>
      <c r="M4" s="444">
        <f>M5+M86+M110+M137+M156+M231+M270+M276+M283+M285</f>
        <v>7693021.6699999999</v>
      </c>
      <c r="N4" s="444">
        <f>N5+N86+N110+N137+N156+N231+N270+N276+N283+N285</f>
        <v>28129340.359999999</v>
      </c>
      <c r="O4" s="444">
        <f>O5+O86+O110+O137+O156+O231+O270+O276+O283+O285</f>
        <v>6473727.4199999999</v>
      </c>
      <c r="P4" s="444">
        <f t="shared" si="0"/>
        <v>6856204</v>
      </c>
      <c r="Q4" s="444">
        <f>Q5+Q86+Q110+Q137+Q156+Q231+Q270+Q276+Q283+Q285</f>
        <v>7734934.1200000001</v>
      </c>
      <c r="R4" s="444">
        <f>R5+R86+R110+R137+R156+R231+R270+R276+R283+R285</f>
        <v>6726040.29</v>
      </c>
      <c r="S4" s="444">
        <f>S5+S86+S110+S137+S156+S231+S270+S276+S283+S285</f>
        <v>7019303.3200000003</v>
      </c>
      <c r="T4" s="444">
        <f>T5+T86+T110+T137+T156+T231+T270+T276+T283+T285</f>
        <v>7723.3310000000001</v>
      </c>
      <c r="U4" s="444">
        <f t="shared" si="0"/>
        <v>6124161.5099999998</v>
      </c>
      <c r="V4" s="444">
        <f>V5+V86+V110+V137+V156+V231+V270+V276+V283+V285</f>
        <v>5698441.0499999998</v>
      </c>
      <c r="W4" s="1"/>
    </row>
    <row r="5" spans="1:23" ht="18" thickBot="1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19">
        <f t="shared" ref="G5:G68" si="1">H5+I5+J5+K5+L5+M5+N5+O5+P5+Q5+R5+S5+T5+U5+V5</f>
        <v>27948014.399999999</v>
      </c>
      <c r="H5" s="49">
        <f t="shared" ref="H5:I5" si="2">H6+H12+H18+H78+H79+H80</f>
        <v>1073.4000000000001</v>
      </c>
      <c r="I5" s="49">
        <f t="shared" si="2"/>
        <v>2263000</v>
      </c>
      <c r="J5" s="49">
        <f t="shared" ref="J5:V5" si="3">J6+J12+J18+J78+J79+J80</f>
        <v>1265350</v>
      </c>
      <c r="K5" s="49">
        <f>K6+K12+K18+K78+K79+K80</f>
        <v>2736000</v>
      </c>
      <c r="L5" s="49">
        <f t="shared" si="3"/>
        <v>2232</v>
      </c>
      <c r="M5" s="49">
        <f t="shared" si="3"/>
        <v>3077750</v>
      </c>
      <c r="N5" s="49">
        <f t="shared" si="3"/>
        <v>6330760</v>
      </c>
      <c r="O5" s="49">
        <f t="shared" si="3"/>
        <v>2276025</v>
      </c>
      <c r="P5" s="49">
        <f t="shared" si="3"/>
        <v>1985125</v>
      </c>
      <c r="Q5" s="49">
        <f t="shared" si="3"/>
        <v>1981425</v>
      </c>
      <c r="R5" s="49">
        <f t="shared" si="3"/>
        <v>1445470</v>
      </c>
      <c r="S5" s="49">
        <f t="shared" si="3"/>
        <v>1021375</v>
      </c>
      <c r="T5" s="49">
        <f t="shared" si="3"/>
        <v>2138</v>
      </c>
      <c r="U5" s="49">
        <f t="shared" si="3"/>
        <v>2233291</v>
      </c>
      <c r="V5" s="49">
        <f t="shared" si="3"/>
        <v>1327000</v>
      </c>
      <c r="W5" s="1"/>
    </row>
    <row r="6" spans="1:23" ht="0.6" customHeight="1" thickBo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46">
        <f t="shared" si="1"/>
        <v>0</v>
      </c>
      <c r="H6" s="52">
        <f>H7</f>
        <v>0</v>
      </c>
      <c r="I6" s="52">
        <f t="shared" ref="I6:I7" si="4">I7</f>
        <v>0</v>
      </c>
      <c r="J6" s="52">
        <f t="shared" ref="J6:V7" si="5">J7</f>
        <v>0</v>
      </c>
      <c r="K6" s="52">
        <f t="shared" si="5"/>
        <v>0</v>
      </c>
      <c r="L6" s="52">
        <f t="shared" si="5"/>
        <v>0</v>
      </c>
      <c r="M6" s="52">
        <f t="shared" si="5"/>
        <v>0</v>
      </c>
      <c r="N6" s="52">
        <f t="shared" si="5"/>
        <v>0</v>
      </c>
      <c r="O6" s="52">
        <f t="shared" si="5"/>
        <v>0</v>
      </c>
      <c r="P6" s="52">
        <f t="shared" si="5"/>
        <v>0</v>
      </c>
      <c r="Q6" s="52">
        <f t="shared" si="5"/>
        <v>0</v>
      </c>
      <c r="R6" s="52">
        <f t="shared" si="5"/>
        <v>0</v>
      </c>
      <c r="S6" s="52">
        <f t="shared" si="5"/>
        <v>0</v>
      </c>
      <c r="T6" s="52">
        <f t="shared" si="5"/>
        <v>0</v>
      </c>
      <c r="U6" s="52">
        <f t="shared" si="5"/>
        <v>0</v>
      </c>
      <c r="V6" s="52">
        <f t="shared" si="5"/>
        <v>0</v>
      </c>
      <c r="W6" s="1"/>
    </row>
    <row r="7" spans="1:23" ht="18.600000000000001" hidden="1" thickBot="1">
      <c r="A7" s="53" t="s">
        <v>33</v>
      </c>
      <c r="B7" s="54"/>
      <c r="C7" s="54"/>
      <c r="D7" s="54"/>
      <c r="E7" s="54"/>
      <c r="F7" s="55" t="s">
        <v>34</v>
      </c>
      <c r="G7" s="46">
        <f t="shared" si="1"/>
        <v>0</v>
      </c>
      <c r="H7" s="52">
        <f>H8</f>
        <v>0</v>
      </c>
      <c r="I7" s="52">
        <f t="shared" si="4"/>
        <v>0</v>
      </c>
      <c r="J7" s="52">
        <f t="shared" si="5"/>
        <v>0</v>
      </c>
      <c r="K7" s="52">
        <f t="shared" si="5"/>
        <v>0</v>
      </c>
      <c r="L7" s="52">
        <f t="shared" si="5"/>
        <v>0</v>
      </c>
      <c r="M7" s="52">
        <f t="shared" si="5"/>
        <v>0</v>
      </c>
      <c r="N7" s="52">
        <f t="shared" si="5"/>
        <v>0</v>
      </c>
      <c r="O7" s="52">
        <f t="shared" si="5"/>
        <v>0</v>
      </c>
      <c r="P7" s="52">
        <f t="shared" si="5"/>
        <v>0</v>
      </c>
      <c r="Q7" s="52">
        <f t="shared" si="5"/>
        <v>0</v>
      </c>
      <c r="R7" s="52">
        <f t="shared" si="5"/>
        <v>0</v>
      </c>
      <c r="S7" s="52">
        <f t="shared" si="5"/>
        <v>0</v>
      </c>
      <c r="T7" s="52">
        <f t="shared" si="5"/>
        <v>0</v>
      </c>
      <c r="U7" s="52">
        <f t="shared" si="5"/>
        <v>0</v>
      </c>
      <c r="V7" s="52">
        <f t="shared" si="5"/>
        <v>0</v>
      </c>
      <c r="W7" s="1"/>
    </row>
    <row r="8" spans="1:23" ht="18.600000000000001" hidden="1" thickBot="1">
      <c r="A8" s="50" t="s">
        <v>35</v>
      </c>
      <c r="B8" s="56"/>
      <c r="C8" s="56"/>
      <c r="D8" s="56"/>
      <c r="E8" s="56"/>
      <c r="F8" s="57" t="s">
        <v>36</v>
      </c>
      <c r="G8" s="46">
        <f t="shared" si="1"/>
        <v>0</v>
      </c>
      <c r="H8" s="52">
        <f>H9+H10+H11</f>
        <v>0</v>
      </c>
      <c r="I8" s="52">
        <f t="shared" ref="I8" si="6">I9+I10+I11</f>
        <v>0</v>
      </c>
      <c r="J8" s="52">
        <f t="shared" ref="J8:V8" si="7">J9+J10+J11</f>
        <v>0</v>
      </c>
      <c r="K8" s="52">
        <f t="shared" si="7"/>
        <v>0</v>
      </c>
      <c r="L8" s="52">
        <f t="shared" si="7"/>
        <v>0</v>
      </c>
      <c r="M8" s="52">
        <f t="shared" si="7"/>
        <v>0</v>
      </c>
      <c r="N8" s="52">
        <f t="shared" si="7"/>
        <v>0</v>
      </c>
      <c r="O8" s="52">
        <f t="shared" si="7"/>
        <v>0</v>
      </c>
      <c r="P8" s="52">
        <f t="shared" si="7"/>
        <v>0</v>
      </c>
      <c r="Q8" s="52">
        <f t="shared" si="7"/>
        <v>0</v>
      </c>
      <c r="R8" s="52">
        <f t="shared" si="7"/>
        <v>0</v>
      </c>
      <c r="S8" s="52">
        <f t="shared" si="7"/>
        <v>0</v>
      </c>
      <c r="T8" s="52">
        <f t="shared" si="7"/>
        <v>0</v>
      </c>
      <c r="U8" s="52">
        <f t="shared" si="7"/>
        <v>0</v>
      </c>
      <c r="V8" s="52">
        <f t="shared" si="7"/>
        <v>0</v>
      </c>
      <c r="W8" s="1"/>
    </row>
    <row r="9" spans="1:23" ht="18" hidden="1" thickBot="1">
      <c r="A9" s="58" t="s">
        <v>37</v>
      </c>
      <c r="B9" s="56"/>
      <c r="C9" s="56"/>
      <c r="D9" s="56"/>
      <c r="E9" s="56" t="s">
        <v>38</v>
      </c>
      <c r="F9" s="56" t="s">
        <v>39</v>
      </c>
      <c r="G9" s="46">
        <f t="shared" si="1"/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74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83">
        <v>0</v>
      </c>
      <c r="U9" s="59">
        <v>0</v>
      </c>
      <c r="V9" s="59">
        <v>0</v>
      </c>
      <c r="W9" s="1"/>
    </row>
    <row r="10" spans="1:23" ht="18" hidden="1" thickBo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46">
        <f t="shared" si="1"/>
        <v>0</v>
      </c>
      <c r="H10" s="59"/>
      <c r="I10" s="60">
        <v>0</v>
      </c>
      <c r="J10" s="61"/>
      <c r="K10" s="62">
        <v>0</v>
      </c>
      <c r="L10" s="63">
        <v>0</v>
      </c>
      <c r="M10" s="60"/>
      <c r="N10" s="64"/>
      <c r="O10" s="65"/>
      <c r="P10" s="66"/>
      <c r="Q10" s="67"/>
      <c r="R10" s="62"/>
      <c r="S10" s="68">
        <v>0</v>
      </c>
      <c r="T10" s="65"/>
      <c r="U10" s="69"/>
      <c r="V10" s="70"/>
      <c r="W10" s="1"/>
    </row>
    <row r="11" spans="1:23" ht="18" hidden="1" thickBo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46">
        <f t="shared" si="1"/>
        <v>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74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83">
        <v>0</v>
      </c>
      <c r="U11" s="59">
        <v>0</v>
      </c>
      <c r="V11" s="59">
        <v>0</v>
      </c>
      <c r="W11" s="1"/>
    </row>
    <row r="12" spans="1:23" ht="18.600000000000001" thickBot="1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46">
        <f t="shared" si="1"/>
        <v>7829860</v>
      </c>
      <c r="H12" s="59">
        <f>H13</f>
        <v>390</v>
      </c>
      <c r="I12" s="59">
        <f t="shared" ref="I12:I13" si="8">I13</f>
        <v>792000</v>
      </c>
      <c r="J12" s="59">
        <f t="shared" ref="J12:V13" si="9">J13</f>
        <v>461350</v>
      </c>
      <c r="K12" s="59">
        <f t="shared" si="9"/>
        <v>870000</v>
      </c>
      <c r="L12" s="59">
        <f t="shared" si="9"/>
        <v>674</v>
      </c>
      <c r="M12" s="59">
        <f t="shared" si="9"/>
        <v>606500</v>
      </c>
      <c r="N12" s="59">
        <f t="shared" si="9"/>
        <v>1175000</v>
      </c>
      <c r="O12" s="59">
        <f t="shared" si="9"/>
        <v>522053</v>
      </c>
      <c r="P12" s="59">
        <f t="shared" si="9"/>
        <v>678050</v>
      </c>
      <c r="Q12" s="59">
        <f t="shared" si="9"/>
        <v>766100</v>
      </c>
      <c r="R12" s="59">
        <f t="shared" si="9"/>
        <v>640000</v>
      </c>
      <c r="S12" s="59">
        <f t="shared" si="9"/>
        <v>283000</v>
      </c>
      <c r="T12" s="59">
        <f t="shared" si="9"/>
        <v>743</v>
      </c>
      <c r="U12" s="59">
        <f t="shared" si="9"/>
        <v>664000</v>
      </c>
      <c r="V12" s="59">
        <f t="shared" si="9"/>
        <v>370000</v>
      </c>
      <c r="W12" s="1"/>
    </row>
    <row r="13" spans="1:23" ht="18.600000000000001" thickBot="1">
      <c r="A13" s="53" t="s">
        <v>33</v>
      </c>
      <c r="B13" s="54"/>
      <c r="C13" s="54"/>
      <c r="D13" s="54"/>
      <c r="E13" s="54"/>
      <c r="F13" s="55" t="s">
        <v>34</v>
      </c>
      <c r="G13" s="46">
        <f t="shared" si="1"/>
        <v>7829860</v>
      </c>
      <c r="H13" s="59">
        <f>H14</f>
        <v>390</v>
      </c>
      <c r="I13" s="59">
        <f t="shared" si="8"/>
        <v>792000</v>
      </c>
      <c r="J13" s="59">
        <f t="shared" si="9"/>
        <v>461350</v>
      </c>
      <c r="K13" s="59">
        <f t="shared" si="9"/>
        <v>870000</v>
      </c>
      <c r="L13" s="59">
        <f t="shared" si="9"/>
        <v>674</v>
      </c>
      <c r="M13" s="59">
        <f t="shared" si="9"/>
        <v>606500</v>
      </c>
      <c r="N13" s="59">
        <f t="shared" si="9"/>
        <v>1175000</v>
      </c>
      <c r="O13" s="59">
        <f t="shared" si="9"/>
        <v>522053</v>
      </c>
      <c r="P13" s="59">
        <f t="shared" si="9"/>
        <v>678050</v>
      </c>
      <c r="Q13" s="59">
        <f t="shared" si="9"/>
        <v>766100</v>
      </c>
      <c r="R13" s="59">
        <f t="shared" si="9"/>
        <v>640000</v>
      </c>
      <c r="S13" s="59">
        <f t="shared" si="9"/>
        <v>283000</v>
      </c>
      <c r="T13" s="59">
        <f t="shared" si="9"/>
        <v>743</v>
      </c>
      <c r="U13" s="59">
        <f t="shared" si="9"/>
        <v>664000</v>
      </c>
      <c r="V13" s="59">
        <f t="shared" si="9"/>
        <v>370000</v>
      </c>
      <c r="W13" s="1"/>
    </row>
    <row r="14" spans="1:23" ht="18.600000000000001" thickBot="1">
      <c r="A14" s="50" t="s">
        <v>35</v>
      </c>
      <c r="B14" s="56"/>
      <c r="C14" s="56"/>
      <c r="D14" s="56"/>
      <c r="E14" s="56"/>
      <c r="F14" s="57" t="s">
        <v>36</v>
      </c>
      <c r="G14" s="46">
        <f t="shared" si="1"/>
        <v>7829860</v>
      </c>
      <c r="H14" s="59">
        <f>H15+H16+H17</f>
        <v>390</v>
      </c>
      <c r="I14" s="59">
        <f t="shared" ref="I14" si="10">I15+I16+I17</f>
        <v>792000</v>
      </c>
      <c r="J14" s="59">
        <f t="shared" ref="J14:V14" si="11">J15+J16+J17</f>
        <v>461350</v>
      </c>
      <c r="K14" s="59">
        <f t="shared" si="11"/>
        <v>870000</v>
      </c>
      <c r="L14" s="59">
        <f t="shared" si="11"/>
        <v>674</v>
      </c>
      <c r="M14" s="59">
        <f t="shared" si="11"/>
        <v>606500</v>
      </c>
      <c r="N14" s="59">
        <f t="shared" si="11"/>
        <v>1175000</v>
      </c>
      <c r="O14" s="59">
        <f t="shared" si="11"/>
        <v>522053</v>
      </c>
      <c r="P14" s="59">
        <f t="shared" si="11"/>
        <v>678050</v>
      </c>
      <c r="Q14" s="59">
        <f t="shared" si="11"/>
        <v>766100</v>
      </c>
      <c r="R14" s="59">
        <f t="shared" si="11"/>
        <v>640000</v>
      </c>
      <c r="S14" s="59">
        <f t="shared" si="11"/>
        <v>283000</v>
      </c>
      <c r="T14" s="59">
        <f t="shared" si="11"/>
        <v>743</v>
      </c>
      <c r="U14" s="59">
        <f t="shared" si="11"/>
        <v>664000</v>
      </c>
      <c r="V14" s="59">
        <f t="shared" si="11"/>
        <v>370000</v>
      </c>
      <c r="W14" s="1"/>
    </row>
    <row r="15" spans="1:23" ht="18" thickBot="1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46">
        <f t="shared" si="1"/>
        <v>6025639</v>
      </c>
      <c r="H15" s="59">
        <v>300</v>
      </c>
      <c r="I15" s="59">
        <v>607000</v>
      </c>
      <c r="J15" s="59">
        <v>350000</v>
      </c>
      <c r="K15" s="59">
        <v>670000</v>
      </c>
      <c r="L15" s="357">
        <v>518</v>
      </c>
      <c r="M15" s="74">
        <v>465500</v>
      </c>
      <c r="N15" s="79">
        <v>900000</v>
      </c>
      <c r="O15" s="83">
        <v>400600</v>
      </c>
      <c r="P15" s="59">
        <v>520750</v>
      </c>
      <c r="Q15" s="89">
        <v>588400</v>
      </c>
      <c r="R15" s="87">
        <v>490000</v>
      </c>
      <c r="S15" s="82">
        <v>222000</v>
      </c>
      <c r="T15" s="83">
        <v>571</v>
      </c>
      <c r="U15" s="356">
        <v>510000</v>
      </c>
      <c r="V15" s="74">
        <v>300000</v>
      </c>
      <c r="W15" s="1"/>
    </row>
    <row r="16" spans="1:23" ht="18" thickBot="1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46">
        <f t="shared" si="1"/>
        <v>0</v>
      </c>
      <c r="H16" s="59"/>
      <c r="I16" s="59"/>
      <c r="J16" s="59"/>
      <c r="K16" s="59"/>
      <c r="L16" s="357"/>
      <c r="M16" s="74"/>
      <c r="N16" s="79"/>
      <c r="O16" s="83"/>
      <c r="P16" s="59"/>
      <c r="Q16" s="89"/>
      <c r="R16" s="87"/>
      <c r="S16" s="82"/>
      <c r="T16" s="83"/>
      <c r="U16" s="356"/>
      <c r="V16" s="74"/>
      <c r="W16" s="1"/>
    </row>
    <row r="17" spans="1:23" ht="18" thickBot="1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46">
        <f t="shared" si="1"/>
        <v>1804221</v>
      </c>
      <c r="H17" s="59">
        <v>90</v>
      </c>
      <c r="I17" s="59">
        <v>185000</v>
      </c>
      <c r="J17" s="59">
        <v>111350</v>
      </c>
      <c r="K17" s="59">
        <v>200000</v>
      </c>
      <c r="L17" s="357">
        <v>156</v>
      </c>
      <c r="M17" s="74">
        <v>141000</v>
      </c>
      <c r="N17" s="79">
        <v>275000</v>
      </c>
      <c r="O17" s="83">
        <v>121453</v>
      </c>
      <c r="P17" s="59">
        <v>157300</v>
      </c>
      <c r="Q17" s="89">
        <v>177700</v>
      </c>
      <c r="R17" s="87">
        <v>150000</v>
      </c>
      <c r="S17" s="82">
        <v>61000</v>
      </c>
      <c r="T17" s="83">
        <v>172</v>
      </c>
      <c r="U17" s="356">
        <v>154000</v>
      </c>
      <c r="V17" s="74">
        <v>70000</v>
      </c>
      <c r="W17" s="1"/>
    </row>
    <row r="18" spans="1:23" ht="18.600000000000001" thickBot="1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46">
        <f t="shared" si="1"/>
        <v>13313677.4</v>
      </c>
      <c r="H18" s="52">
        <f t="shared" ref="H18:I18" si="12">H19+H59+H67</f>
        <v>524.4</v>
      </c>
      <c r="I18" s="52">
        <f t="shared" si="12"/>
        <v>1154000</v>
      </c>
      <c r="J18" s="52">
        <f t="shared" ref="J18:V18" si="13">J19+J59+J67</f>
        <v>487000</v>
      </c>
      <c r="K18" s="52">
        <f>K19+K67</f>
        <v>1549000</v>
      </c>
      <c r="L18" s="52">
        <f t="shared" si="13"/>
        <v>1399</v>
      </c>
      <c r="M18" s="52">
        <f t="shared" si="13"/>
        <v>1154250</v>
      </c>
      <c r="N18" s="52">
        <f t="shared" si="13"/>
        <v>3838760</v>
      </c>
      <c r="O18" s="52">
        <f t="shared" si="13"/>
        <v>436972</v>
      </c>
      <c r="P18" s="52">
        <f t="shared" si="13"/>
        <v>990075</v>
      </c>
      <c r="Q18" s="52">
        <f t="shared" si="13"/>
        <v>898325</v>
      </c>
      <c r="R18" s="52">
        <f t="shared" si="13"/>
        <v>488470</v>
      </c>
      <c r="S18" s="52">
        <f t="shared" si="13"/>
        <v>421375</v>
      </c>
      <c r="T18" s="52">
        <f t="shared" si="13"/>
        <v>1236</v>
      </c>
      <c r="U18" s="52">
        <f t="shared" si="13"/>
        <v>1252291</v>
      </c>
      <c r="V18" s="52">
        <f t="shared" si="13"/>
        <v>640000</v>
      </c>
      <c r="W18" s="1"/>
    </row>
    <row r="19" spans="1:23" ht="18.600000000000001" thickBot="1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46">
        <f t="shared" si="1"/>
        <v>12219077.4</v>
      </c>
      <c r="H19" s="52">
        <f>H20+H28</f>
        <v>497.4</v>
      </c>
      <c r="I19" s="52">
        <f t="shared" ref="I19" si="14">I20+I28</f>
        <v>919000</v>
      </c>
      <c r="J19" s="52">
        <f t="shared" ref="J19:V19" si="15">J20+J28</f>
        <v>476000</v>
      </c>
      <c r="K19" s="52">
        <f>K20+K28+K59</f>
        <v>1499000</v>
      </c>
      <c r="L19" s="52">
        <f t="shared" si="15"/>
        <v>1371</v>
      </c>
      <c r="M19" s="52">
        <f t="shared" si="15"/>
        <v>1077250</v>
      </c>
      <c r="N19" s="52">
        <f t="shared" si="15"/>
        <v>3542260</v>
      </c>
      <c r="O19" s="52">
        <f>O20+O28</f>
        <v>404672</v>
      </c>
      <c r="P19" s="52">
        <f t="shared" si="15"/>
        <v>924875</v>
      </c>
      <c r="Q19" s="52">
        <f t="shared" si="15"/>
        <v>857800</v>
      </c>
      <c r="R19" s="52">
        <f t="shared" si="15"/>
        <v>473470</v>
      </c>
      <c r="S19" s="52">
        <f t="shared" si="15"/>
        <v>421375</v>
      </c>
      <c r="T19" s="52">
        <f t="shared" si="15"/>
        <v>1216</v>
      </c>
      <c r="U19" s="52">
        <f t="shared" si="15"/>
        <v>983291</v>
      </c>
      <c r="V19" s="52">
        <f t="shared" si="15"/>
        <v>637000</v>
      </c>
      <c r="W19" s="1"/>
    </row>
    <row r="20" spans="1:23" ht="18.600000000000001" thickBot="1">
      <c r="A20" s="72" t="s">
        <v>35</v>
      </c>
      <c r="B20" s="56"/>
      <c r="C20" s="56"/>
      <c r="D20" s="56"/>
      <c r="E20" s="56"/>
      <c r="F20" s="57" t="s">
        <v>36</v>
      </c>
      <c r="G20" s="46">
        <f t="shared" si="1"/>
        <v>8590206.4000000004</v>
      </c>
      <c r="H20" s="59">
        <f>H21+H24+H25</f>
        <v>425.4</v>
      </c>
      <c r="I20" s="59">
        <f t="shared" ref="I20" si="16">I21+I24+I25</f>
        <v>706000</v>
      </c>
      <c r="J20" s="59">
        <f t="shared" ref="J20:V20" si="17">J21+J24+J25</f>
        <v>400000</v>
      </c>
      <c r="K20" s="59">
        <f t="shared" si="17"/>
        <v>1165000</v>
      </c>
      <c r="L20" s="59">
        <f t="shared" si="17"/>
        <v>989</v>
      </c>
      <c r="M20" s="59">
        <f t="shared" si="17"/>
        <v>624200</v>
      </c>
      <c r="N20" s="59">
        <f t="shared" si="17"/>
        <v>2214160</v>
      </c>
      <c r="O20" s="59">
        <f t="shared" si="17"/>
        <v>345950</v>
      </c>
      <c r="P20" s="59">
        <f t="shared" si="17"/>
        <v>575000</v>
      </c>
      <c r="Q20" s="59">
        <f t="shared" si="17"/>
        <v>630500</v>
      </c>
      <c r="R20" s="59">
        <f t="shared" si="17"/>
        <v>348000</v>
      </c>
      <c r="S20" s="59">
        <f t="shared" si="17"/>
        <v>390000</v>
      </c>
      <c r="T20" s="59">
        <f t="shared" si="17"/>
        <v>982</v>
      </c>
      <c r="U20" s="59">
        <f t="shared" si="17"/>
        <v>730000</v>
      </c>
      <c r="V20" s="59">
        <f t="shared" si="17"/>
        <v>459000</v>
      </c>
      <c r="W20" s="1"/>
    </row>
    <row r="21" spans="1:23" ht="16.95" customHeight="1" thickBo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46">
        <f t="shared" si="1"/>
        <v>6651004</v>
      </c>
      <c r="H21" s="59">
        <v>350</v>
      </c>
      <c r="I21" s="59">
        <v>544000</v>
      </c>
      <c r="J21" s="59">
        <v>300000</v>
      </c>
      <c r="K21" s="59">
        <v>920000</v>
      </c>
      <c r="L21" s="59">
        <v>760</v>
      </c>
      <c r="M21" s="59">
        <v>479400</v>
      </c>
      <c r="N21" s="59">
        <v>1703040</v>
      </c>
      <c r="O21" s="59">
        <v>265700</v>
      </c>
      <c r="P21" s="59">
        <v>441000</v>
      </c>
      <c r="Q21" s="59">
        <v>488000</v>
      </c>
      <c r="R21" s="59">
        <v>268000</v>
      </c>
      <c r="S21" s="59">
        <v>300000</v>
      </c>
      <c r="T21" s="59">
        <v>754</v>
      </c>
      <c r="U21" s="59">
        <v>561000</v>
      </c>
      <c r="V21" s="59">
        <v>379000</v>
      </c>
      <c r="W21" s="1"/>
    </row>
    <row r="22" spans="1:23" ht="18" hidden="1" thickBot="1">
      <c r="A22" s="73" t="s">
        <v>50</v>
      </c>
      <c r="B22" s="56"/>
      <c r="C22" s="56"/>
      <c r="D22" s="56"/>
      <c r="E22" s="56"/>
      <c r="F22" s="56"/>
      <c r="G22" s="46">
        <f t="shared" si="1"/>
        <v>0</v>
      </c>
      <c r="H22" s="59">
        <v>0</v>
      </c>
      <c r="I22" s="59">
        <v>0</v>
      </c>
      <c r="J22" s="59">
        <v>0</v>
      </c>
      <c r="K22" s="87">
        <v>0</v>
      </c>
      <c r="L22" s="357">
        <v>0</v>
      </c>
      <c r="M22" s="74">
        <v>0</v>
      </c>
      <c r="N22" s="79">
        <v>0</v>
      </c>
      <c r="O22" s="83">
        <v>0</v>
      </c>
      <c r="P22" s="59">
        <v>0</v>
      </c>
      <c r="Q22" s="89">
        <v>0</v>
      </c>
      <c r="R22" s="87">
        <v>0</v>
      </c>
      <c r="S22" s="82">
        <v>0</v>
      </c>
      <c r="T22" s="83">
        <v>0</v>
      </c>
      <c r="U22" s="356">
        <v>0</v>
      </c>
      <c r="V22" s="74"/>
      <c r="W22" s="1"/>
    </row>
    <row r="23" spans="1:23" ht="18" hidden="1" thickBot="1">
      <c r="A23" s="73" t="s">
        <v>51</v>
      </c>
      <c r="B23" s="56"/>
      <c r="C23" s="56"/>
      <c r="D23" s="56"/>
      <c r="E23" s="56"/>
      <c r="F23" s="56"/>
      <c r="G23" s="46">
        <f t="shared" si="1"/>
        <v>0</v>
      </c>
      <c r="H23" s="59">
        <v>0</v>
      </c>
      <c r="I23" s="74">
        <v>0</v>
      </c>
      <c r="J23" s="75">
        <v>0</v>
      </c>
      <c r="K23" s="76">
        <v>0</v>
      </c>
      <c r="L23" s="358">
        <v>0</v>
      </c>
      <c r="M23" s="78">
        <v>0</v>
      </c>
      <c r="N23" s="79">
        <v>0</v>
      </c>
      <c r="O23" s="80">
        <v>0</v>
      </c>
      <c r="P23" s="52">
        <v>0</v>
      </c>
      <c r="Q23" s="81">
        <v>0</v>
      </c>
      <c r="R23" s="76">
        <v>0</v>
      </c>
      <c r="S23" s="82">
        <v>0</v>
      </c>
      <c r="T23" s="83">
        <v>0</v>
      </c>
      <c r="U23" s="84">
        <v>0</v>
      </c>
      <c r="V23" s="74">
        <v>0</v>
      </c>
      <c r="W23" s="1"/>
    </row>
    <row r="24" spans="1:23" ht="18" hidden="1" thickBot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46">
        <f t="shared" si="1"/>
        <v>0</v>
      </c>
      <c r="H24" s="52"/>
      <c r="I24" s="52"/>
      <c r="J24" s="52"/>
      <c r="K24" s="52"/>
      <c r="L24" s="358">
        <v>0</v>
      </c>
      <c r="M24" s="78">
        <v>0</v>
      </c>
      <c r="N24" s="116"/>
      <c r="O24" s="80"/>
      <c r="P24" s="52"/>
      <c r="Q24" s="81"/>
      <c r="R24" s="76"/>
      <c r="S24" s="117"/>
      <c r="T24" s="80"/>
      <c r="U24" s="118"/>
      <c r="V24" s="78">
        <v>0</v>
      </c>
      <c r="W24" s="1"/>
    </row>
    <row r="25" spans="1:23" ht="18" thickBot="1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46">
        <f t="shared" si="1"/>
        <v>1939202.4</v>
      </c>
      <c r="H25" s="59">
        <v>75.400000000000006</v>
      </c>
      <c r="I25" s="59">
        <v>162000</v>
      </c>
      <c r="J25" s="59">
        <v>100000</v>
      </c>
      <c r="K25" s="59">
        <v>245000</v>
      </c>
      <c r="L25" s="59">
        <v>229</v>
      </c>
      <c r="M25" s="59">
        <v>144800</v>
      </c>
      <c r="N25" s="59">
        <v>511120</v>
      </c>
      <c r="O25" s="59">
        <v>80250</v>
      </c>
      <c r="P25" s="59">
        <v>134000</v>
      </c>
      <c r="Q25" s="59">
        <v>142500</v>
      </c>
      <c r="R25" s="59">
        <v>80000</v>
      </c>
      <c r="S25" s="59">
        <v>90000</v>
      </c>
      <c r="T25" s="59">
        <v>228</v>
      </c>
      <c r="U25" s="59">
        <v>169000</v>
      </c>
      <c r="V25" s="59">
        <v>80000</v>
      </c>
      <c r="W25" s="1"/>
    </row>
    <row r="26" spans="1:23" ht="18" hidden="1" thickBot="1">
      <c r="A26" s="73" t="s">
        <v>50</v>
      </c>
      <c r="B26" s="56"/>
      <c r="C26" s="56"/>
      <c r="D26" s="56"/>
      <c r="E26" s="56"/>
      <c r="F26" s="56"/>
      <c r="G26" s="46">
        <f t="shared" si="1"/>
        <v>0</v>
      </c>
      <c r="H26" s="59">
        <v>0</v>
      </c>
      <c r="I26" s="74">
        <v>0</v>
      </c>
      <c r="J26" s="86">
        <v>0</v>
      </c>
      <c r="K26" s="87">
        <v>0</v>
      </c>
      <c r="L26" s="357">
        <v>0</v>
      </c>
      <c r="M26" s="74">
        <v>0</v>
      </c>
      <c r="N26" s="79">
        <v>0</v>
      </c>
      <c r="O26" s="83">
        <v>0</v>
      </c>
      <c r="P26" s="59">
        <v>0</v>
      </c>
      <c r="Q26" s="89">
        <v>0</v>
      </c>
      <c r="R26" s="87">
        <v>0</v>
      </c>
      <c r="S26" s="82">
        <v>0</v>
      </c>
      <c r="T26" s="83">
        <v>0</v>
      </c>
      <c r="U26" s="90">
        <v>0</v>
      </c>
      <c r="V26" s="74">
        <v>0</v>
      </c>
      <c r="W26" s="1"/>
    </row>
    <row r="27" spans="1:23" ht="18" hidden="1" thickBot="1">
      <c r="A27" s="73" t="s">
        <v>51</v>
      </c>
      <c r="B27" s="56"/>
      <c r="C27" s="56"/>
      <c r="D27" s="56"/>
      <c r="E27" s="56"/>
      <c r="F27" s="56"/>
      <c r="G27" s="46">
        <f t="shared" si="1"/>
        <v>0</v>
      </c>
      <c r="H27" s="59">
        <v>0</v>
      </c>
      <c r="I27" s="74">
        <v>0</v>
      </c>
      <c r="J27" s="86">
        <v>0</v>
      </c>
      <c r="K27" s="87">
        <v>0</v>
      </c>
      <c r="L27" s="357">
        <v>0</v>
      </c>
      <c r="M27" s="74">
        <v>0</v>
      </c>
      <c r="N27" s="79">
        <v>0</v>
      </c>
      <c r="O27" s="83">
        <v>0</v>
      </c>
      <c r="P27" s="59">
        <v>0</v>
      </c>
      <c r="Q27" s="89">
        <v>0</v>
      </c>
      <c r="R27" s="87">
        <v>0</v>
      </c>
      <c r="S27" s="82">
        <v>0</v>
      </c>
      <c r="T27" s="83">
        <v>0</v>
      </c>
      <c r="U27" s="90">
        <v>0</v>
      </c>
      <c r="V27" s="74">
        <v>0</v>
      </c>
      <c r="W27" s="1"/>
    </row>
    <row r="28" spans="1:23" ht="18.600000000000001" thickBot="1">
      <c r="A28" s="72" t="s">
        <v>52</v>
      </c>
      <c r="B28" s="56"/>
      <c r="C28" s="56"/>
      <c r="D28" s="56"/>
      <c r="E28" s="56"/>
      <c r="F28" s="57" t="s">
        <v>53</v>
      </c>
      <c r="G28" s="46">
        <f t="shared" si="1"/>
        <v>3576871</v>
      </c>
      <c r="H28" s="59">
        <f>H29+H30+H31+H32+H39+H40+H46+H47+H57+H58</f>
        <v>72</v>
      </c>
      <c r="I28" s="59">
        <f t="shared" ref="I28" si="18">I29+I30+I31+I32+I39+I40+I46+I47+I57+I58</f>
        <v>213000</v>
      </c>
      <c r="J28" s="59">
        <f t="shared" ref="J28:U28" si="19">J29+J30+J31+J32+J39+J40+J46+J47+J57+J58</f>
        <v>76000</v>
      </c>
      <c r="K28" s="59">
        <f>K29+K30+K31+K32+K39+K40+K46+K47+K57+K58+K48</f>
        <v>282000</v>
      </c>
      <c r="L28" s="59">
        <f t="shared" si="19"/>
        <v>382</v>
      </c>
      <c r="M28" s="59">
        <f>M29+M30+M31+M32+M39+M40+M46+M47+M57+M58</f>
        <v>453050</v>
      </c>
      <c r="N28" s="59">
        <f t="shared" si="19"/>
        <v>1328100</v>
      </c>
      <c r="O28" s="59">
        <f>O29+O30+O31+O32+O39+O40+O46+O47+O57+O58</f>
        <v>58722</v>
      </c>
      <c r="P28" s="59">
        <f t="shared" si="19"/>
        <v>349875</v>
      </c>
      <c r="Q28" s="59">
        <f t="shared" si="19"/>
        <v>227300</v>
      </c>
      <c r="R28" s="59">
        <f t="shared" si="19"/>
        <v>125470</v>
      </c>
      <c r="S28" s="59">
        <f t="shared" si="19"/>
        <v>31375</v>
      </c>
      <c r="T28" s="59">
        <f t="shared" si="19"/>
        <v>234</v>
      </c>
      <c r="U28" s="59">
        <f t="shared" si="19"/>
        <v>253291</v>
      </c>
      <c r="V28" s="59">
        <f>V29+V30+V31+V32+V39+V40+V46+V47+V57+V58</f>
        <v>178000</v>
      </c>
      <c r="W28" s="1"/>
    </row>
    <row r="29" spans="1:23" ht="18" thickBot="1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46">
        <f t="shared" si="1"/>
        <v>416608</v>
      </c>
      <c r="H29" s="59">
        <v>37</v>
      </c>
      <c r="I29" s="59">
        <v>60000</v>
      </c>
      <c r="J29" s="59">
        <v>15000</v>
      </c>
      <c r="K29" s="59">
        <v>30000</v>
      </c>
      <c r="L29" s="59">
        <v>99</v>
      </c>
      <c r="M29" s="59">
        <v>31000</v>
      </c>
      <c r="N29" s="59">
        <v>100000</v>
      </c>
      <c r="O29" s="59">
        <v>13000</v>
      </c>
      <c r="P29" s="59">
        <v>32000</v>
      </c>
      <c r="Q29" s="59">
        <v>15000</v>
      </c>
      <c r="R29" s="59">
        <v>34000</v>
      </c>
      <c r="S29" s="59">
        <v>31375</v>
      </c>
      <c r="T29" s="59">
        <v>97</v>
      </c>
      <c r="U29" s="59">
        <v>7000</v>
      </c>
      <c r="V29" s="59">
        <v>48000</v>
      </c>
      <c r="W29" s="1"/>
    </row>
    <row r="30" spans="1:23" ht="18" thickBot="1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46">
        <f t="shared" si="1"/>
        <v>9003</v>
      </c>
      <c r="H30" s="59">
        <v>0</v>
      </c>
      <c r="I30" s="59">
        <v>0</v>
      </c>
      <c r="J30" s="59">
        <v>0</v>
      </c>
      <c r="K30" s="59">
        <v>2000</v>
      </c>
      <c r="L30" s="59">
        <v>2</v>
      </c>
      <c r="M30" s="59">
        <v>1000</v>
      </c>
      <c r="N30" s="59">
        <v>1000</v>
      </c>
      <c r="O30" s="59">
        <v>0</v>
      </c>
      <c r="P30" s="59">
        <v>1000</v>
      </c>
      <c r="Q30" s="59">
        <v>4000</v>
      </c>
      <c r="R30" s="59">
        <v>0</v>
      </c>
      <c r="S30" s="59"/>
      <c r="T30" s="59">
        <v>1</v>
      </c>
      <c r="U30" s="59"/>
      <c r="V30" s="59">
        <v>0</v>
      </c>
      <c r="W30" s="1"/>
    </row>
    <row r="31" spans="1:23" ht="18" thickBot="1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46">
        <f t="shared" si="1"/>
        <v>0</v>
      </c>
      <c r="H31" s="59"/>
      <c r="I31" s="59"/>
      <c r="J31" s="59"/>
      <c r="K31" s="59"/>
      <c r="L31" s="59">
        <v>0</v>
      </c>
      <c r="M31" s="59"/>
      <c r="N31" s="59"/>
      <c r="O31" s="59"/>
      <c r="P31" s="59"/>
      <c r="Q31" s="59"/>
      <c r="R31" s="59"/>
      <c r="S31" s="59">
        <v>0</v>
      </c>
      <c r="T31" s="59"/>
      <c r="U31" s="59"/>
      <c r="V31" s="59"/>
      <c r="W31" s="1"/>
    </row>
    <row r="32" spans="1:23" ht="18" thickBot="1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46">
        <f t="shared" si="1"/>
        <v>808814</v>
      </c>
      <c r="H32" s="59">
        <f>H33+H34+H35+H36+H37+H38</f>
        <v>15</v>
      </c>
      <c r="I32" s="59">
        <f>I33+I34+I35+I36+I37+I38</f>
        <v>35000</v>
      </c>
      <c r="J32" s="59">
        <f t="shared" ref="J32:K32" si="20">J33+J34+J35+J36+J37+J38</f>
        <v>40000</v>
      </c>
      <c r="K32" s="59">
        <f t="shared" si="20"/>
        <v>92000</v>
      </c>
      <c r="L32" s="59">
        <f t="shared" ref="L32:V32" si="21">L33+L34+L35+L36+L37+L38</f>
        <v>164</v>
      </c>
      <c r="M32" s="59">
        <f t="shared" si="21"/>
        <v>3050</v>
      </c>
      <c r="N32" s="59">
        <f t="shared" si="21"/>
        <v>367100</v>
      </c>
      <c r="O32" s="59">
        <f t="shared" si="21"/>
        <v>10000</v>
      </c>
      <c r="P32" s="59">
        <f t="shared" si="21"/>
        <v>64075</v>
      </c>
      <c r="Q32" s="59">
        <f t="shared" si="21"/>
        <v>74300</v>
      </c>
      <c r="R32" s="59">
        <f t="shared" si="21"/>
        <v>0</v>
      </c>
      <c r="S32" s="59">
        <f t="shared" si="21"/>
        <v>0</v>
      </c>
      <c r="T32" s="59">
        <f t="shared" si="21"/>
        <v>110</v>
      </c>
      <c r="U32" s="59">
        <f t="shared" si="21"/>
        <v>113000</v>
      </c>
      <c r="V32" s="59">
        <f t="shared" si="21"/>
        <v>10000</v>
      </c>
      <c r="W32" s="1"/>
    </row>
    <row r="33" spans="1:23" ht="18" thickBot="1">
      <c r="A33" s="58" t="s">
        <v>63</v>
      </c>
      <c r="B33" s="56"/>
      <c r="C33" s="56"/>
      <c r="D33" s="56"/>
      <c r="E33" s="56" t="s">
        <v>590</v>
      </c>
      <c r="F33" s="56"/>
      <c r="G33" s="46">
        <f t="shared" si="1"/>
        <v>259431</v>
      </c>
      <c r="H33" s="52">
        <v>5</v>
      </c>
      <c r="I33" s="52">
        <v>10000</v>
      </c>
      <c r="J33" s="52">
        <v>10000</v>
      </c>
      <c r="K33" s="52">
        <v>12000</v>
      </c>
      <c r="L33" s="52">
        <v>46</v>
      </c>
      <c r="M33" s="52">
        <v>3050</v>
      </c>
      <c r="N33" s="116">
        <v>138100</v>
      </c>
      <c r="O33" s="52">
        <v>10000</v>
      </c>
      <c r="P33" s="52">
        <v>27900</v>
      </c>
      <c r="Q33" s="52">
        <v>38300</v>
      </c>
      <c r="R33" s="52">
        <v>0</v>
      </c>
      <c r="S33" s="52"/>
      <c r="T33" s="52">
        <v>30</v>
      </c>
      <c r="U33" s="52">
        <v>0</v>
      </c>
      <c r="V33" s="52">
        <v>10000</v>
      </c>
      <c r="W33" s="1"/>
    </row>
    <row r="34" spans="1:23" ht="18" thickBot="1">
      <c r="A34" s="58" t="s">
        <v>64</v>
      </c>
      <c r="B34" s="56"/>
      <c r="C34" s="56"/>
      <c r="D34" s="56"/>
      <c r="E34" s="56" t="s">
        <v>58</v>
      </c>
      <c r="F34" s="56"/>
      <c r="G34" s="46">
        <f t="shared" si="1"/>
        <v>200668</v>
      </c>
      <c r="H34" s="52">
        <v>0</v>
      </c>
      <c r="I34" s="52">
        <v>0</v>
      </c>
      <c r="J34" s="52">
        <v>0</v>
      </c>
      <c r="K34" s="52"/>
      <c r="L34" s="52">
        <v>118</v>
      </c>
      <c r="M34" s="52"/>
      <c r="N34" s="116">
        <v>200500</v>
      </c>
      <c r="O34" s="52">
        <v>0</v>
      </c>
      <c r="P34" s="52"/>
      <c r="Q34" s="52"/>
      <c r="R34" s="52"/>
      <c r="S34" s="52"/>
      <c r="T34" s="80">
        <v>50</v>
      </c>
      <c r="U34" s="52"/>
      <c r="V34" s="52">
        <v>0</v>
      </c>
      <c r="W34" s="1"/>
    </row>
    <row r="35" spans="1:23" ht="18" thickBot="1">
      <c r="A35" s="58" t="s">
        <v>65</v>
      </c>
      <c r="B35" s="56"/>
      <c r="C35" s="56"/>
      <c r="D35" s="56"/>
      <c r="E35" s="56" t="s">
        <v>58</v>
      </c>
      <c r="F35" s="56"/>
      <c r="G35" s="46">
        <f t="shared" si="1"/>
        <v>21100</v>
      </c>
      <c r="H35" s="52"/>
      <c r="I35" s="60"/>
      <c r="J35" s="91">
        <v>0</v>
      </c>
      <c r="K35" s="92">
        <v>0</v>
      </c>
      <c r="L35" s="63"/>
      <c r="M35" s="93"/>
      <c r="N35" s="64">
        <v>21100</v>
      </c>
      <c r="O35" s="94"/>
      <c r="P35" s="95"/>
      <c r="Q35" s="67"/>
      <c r="R35" s="92"/>
      <c r="S35" s="68"/>
      <c r="T35" s="94"/>
      <c r="U35" s="96"/>
      <c r="V35" s="70"/>
      <c r="W35" s="1"/>
    </row>
    <row r="36" spans="1:23" ht="18" thickBot="1">
      <c r="A36" s="58" t="s">
        <v>66</v>
      </c>
      <c r="B36" s="56"/>
      <c r="C36" s="56"/>
      <c r="D36" s="56"/>
      <c r="E36" s="56" t="s">
        <v>58</v>
      </c>
      <c r="F36" s="56"/>
      <c r="G36" s="46">
        <f t="shared" si="1"/>
        <v>7400</v>
      </c>
      <c r="H36" s="52"/>
      <c r="I36" s="60"/>
      <c r="J36" s="91">
        <v>0</v>
      </c>
      <c r="K36" s="92"/>
      <c r="L36" s="97"/>
      <c r="M36" s="93"/>
      <c r="N36" s="98">
        <v>7400</v>
      </c>
      <c r="O36" s="94"/>
      <c r="P36" s="95"/>
      <c r="Q36" s="67"/>
      <c r="R36" s="92"/>
      <c r="S36" s="99"/>
      <c r="T36" s="94"/>
      <c r="U36" s="96"/>
      <c r="V36" s="100"/>
      <c r="W36" s="1"/>
    </row>
    <row r="37" spans="1:23" ht="18" thickBot="1">
      <c r="A37" s="58" t="s">
        <v>67</v>
      </c>
      <c r="B37" s="56"/>
      <c r="C37" s="56"/>
      <c r="D37" s="56"/>
      <c r="E37" s="56" t="s">
        <v>58</v>
      </c>
      <c r="F37" s="56"/>
      <c r="G37" s="46">
        <f t="shared" si="1"/>
        <v>149215</v>
      </c>
      <c r="H37" s="52">
        <v>10</v>
      </c>
      <c r="I37" s="60"/>
      <c r="J37" s="91"/>
      <c r="K37" s="92"/>
      <c r="L37" s="97"/>
      <c r="M37" s="93"/>
      <c r="N37" s="98">
        <v>0</v>
      </c>
      <c r="O37" s="94">
        <v>0</v>
      </c>
      <c r="P37" s="95">
        <v>36175</v>
      </c>
      <c r="Q37" s="67">
        <v>0</v>
      </c>
      <c r="R37" s="92">
        <v>0</v>
      </c>
      <c r="S37" s="99"/>
      <c r="T37" s="94">
        <v>30</v>
      </c>
      <c r="U37" s="96">
        <v>113000</v>
      </c>
      <c r="V37" s="100"/>
      <c r="W37" s="1"/>
    </row>
    <row r="38" spans="1:23" ht="18" thickBot="1">
      <c r="A38" s="58" t="s">
        <v>68</v>
      </c>
      <c r="B38" s="56"/>
      <c r="C38" s="56"/>
      <c r="D38" s="56"/>
      <c r="E38" s="56" t="s">
        <v>590</v>
      </c>
      <c r="F38" s="56"/>
      <c r="G38" s="46">
        <f t="shared" si="1"/>
        <v>171000</v>
      </c>
      <c r="H38" s="52"/>
      <c r="I38" s="60">
        <v>25000</v>
      </c>
      <c r="J38" s="91">
        <v>30000</v>
      </c>
      <c r="K38" s="92">
        <v>80000</v>
      </c>
      <c r="L38" s="97"/>
      <c r="M38" s="93"/>
      <c r="N38" s="98"/>
      <c r="O38" s="94"/>
      <c r="P38" s="95"/>
      <c r="Q38" s="67">
        <v>36000</v>
      </c>
      <c r="R38" s="92"/>
      <c r="S38" s="99"/>
      <c r="T38" s="94">
        <v>0</v>
      </c>
      <c r="U38" s="96"/>
      <c r="V38" s="100"/>
      <c r="W38" s="1"/>
    </row>
    <row r="39" spans="1:23" ht="18" thickBot="1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46">
        <f t="shared" si="1"/>
        <v>0</v>
      </c>
      <c r="H39" s="52"/>
      <c r="I39" s="60"/>
      <c r="J39" s="91"/>
      <c r="K39" s="92"/>
      <c r="L39" s="97"/>
      <c r="M39" s="93"/>
      <c r="N39" s="98"/>
      <c r="O39" s="94"/>
      <c r="P39" s="95"/>
      <c r="Q39" s="67"/>
      <c r="R39" s="92"/>
      <c r="S39" s="99"/>
      <c r="T39" s="94"/>
      <c r="U39" s="96"/>
      <c r="V39" s="100"/>
      <c r="W39" s="1"/>
    </row>
    <row r="40" spans="1:23" ht="18" thickBot="1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46">
        <f t="shared" si="1"/>
        <v>663219</v>
      </c>
      <c r="H40" s="52">
        <f>H41+H42+H43+H44+H45</f>
        <v>11</v>
      </c>
      <c r="I40" s="52">
        <f t="shared" ref="I40" si="22">I41+I42+I43+I44+I45</f>
        <v>106000</v>
      </c>
      <c r="J40" s="52">
        <f>J41+J42+J43+J44+J45</f>
        <v>11000</v>
      </c>
      <c r="K40" s="52">
        <f t="shared" ref="K40:V40" si="23">K41+K42+K43+K44+K45</f>
        <v>56000</v>
      </c>
      <c r="L40" s="52">
        <f t="shared" si="23"/>
        <v>97</v>
      </c>
      <c r="M40" s="52">
        <f t="shared" si="23"/>
        <v>108000</v>
      </c>
      <c r="N40" s="52">
        <f t="shared" si="23"/>
        <v>80000</v>
      </c>
      <c r="O40" s="52">
        <f t="shared" si="23"/>
        <v>10000</v>
      </c>
      <c r="P40" s="52">
        <f t="shared" si="23"/>
        <v>107000</v>
      </c>
      <c r="Q40" s="52">
        <f t="shared" si="23"/>
        <v>60500</v>
      </c>
      <c r="R40" s="52">
        <f t="shared" si="23"/>
        <v>20000</v>
      </c>
      <c r="S40" s="52">
        <f t="shared" si="23"/>
        <v>0</v>
      </c>
      <c r="T40" s="52">
        <f t="shared" si="23"/>
        <v>20</v>
      </c>
      <c r="U40" s="52">
        <f t="shared" si="23"/>
        <v>104591</v>
      </c>
      <c r="V40" s="52">
        <f t="shared" si="23"/>
        <v>0</v>
      </c>
      <c r="W40" s="1"/>
    </row>
    <row r="41" spans="1:23" ht="18" hidden="1" thickBot="1">
      <c r="A41" s="58" t="s">
        <v>73</v>
      </c>
      <c r="B41" s="56"/>
      <c r="C41" s="56"/>
      <c r="D41" s="56"/>
      <c r="E41" s="56" t="s">
        <v>58</v>
      </c>
      <c r="F41" s="56"/>
      <c r="G41" s="46">
        <f t="shared" si="1"/>
        <v>0</v>
      </c>
      <c r="H41" s="59">
        <v>0</v>
      </c>
      <c r="I41" s="60">
        <v>0</v>
      </c>
      <c r="J41" s="91"/>
      <c r="K41" s="62">
        <v>0</v>
      </c>
      <c r="L41" s="63">
        <v>0</v>
      </c>
      <c r="M41" s="60"/>
      <c r="N41" s="64"/>
      <c r="O41" s="65">
        <v>0</v>
      </c>
      <c r="P41" s="95"/>
      <c r="Q41" s="67"/>
      <c r="R41" s="62"/>
      <c r="S41" s="68"/>
      <c r="T41" s="65"/>
      <c r="U41" s="69"/>
      <c r="V41" s="70"/>
      <c r="W41" s="1"/>
    </row>
    <row r="42" spans="1:23" ht="18" hidden="1" thickBot="1">
      <c r="A42" s="58" t="s">
        <v>74</v>
      </c>
      <c r="B42" s="56"/>
      <c r="C42" s="56"/>
      <c r="D42" s="56"/>
      <c r="E42" s="56" t="s">
        <v>58</v>
      </c>
      <c r="F42" s="56"/>
      <c r="G42" s="46">
        <f t="shared" si="1"/>
        <v>0</v>
      </c>
      <c r="H42" s="59"/>
      <c r="I42" s="60">
        <v>0</v>
      </c>
      <c r="J42" s="91">
        <v>0</v>
      </c>
      <c r="K42" s="62"/>
      <c r="L42" s="63">
        <v>0</v>
      </c>
      <c r="M42" s="60"/>
      <c r="N42" s="64"/>
      <c r="O42" s="65">
        <v>0</v>
      </c>
      <c r="P42" s="95"/>
      <c r="Q42" s="67">
        <v>0</v>
      </c>
      <c r="R42" s="62"/>
      <c r="S42" s="68"/>
      <c r="T42" s="65"/>
      <c r="U42" s="69"/>
      <c r="V42" s="70"/>
      <c r="W42" s="1"/>
    </row>
    <row r="43" spans="1:23" ht="18" thickBot="1">
      <c r="A43" s="58" t="s">
        <v>75</v>
      </c>
      <c r="B43" s="56"/>
      <c r="C43" s="56"/>
      <c r="D43" s="56"/>
      <c r="E43" s="56" t="s">
        <v>58</v>
      </c>
      <c r="F43" s="56"/>
      <c r="G43" s="46">
        <f t="shared" si="1"/>
        <v>0</v>
      </c>
      <c r="H43" s="59"/>
      <c r="I43" s="60">
        <v>0</v>
      </c>
      <c r="J43" s="91"/>
      <c r="K43" s="92">
        <v>0</v>
      </c>
      <c r="L43" s="63">
        <v>0</v>
      </c>
      <c r="M43" s="60">
        <v>0</v>
      </c>
      <c r="N43" s="64">
        <v>0</v>
      </c>
      <c r="O43" s="65">
        <v>0</v>
      </c>
      <c r="P43" s="95"/>
      <c r="Q43" s="67"/>
      <c r="R43" s="62"/>
      <c r="S43" s="68">
        <v>0</v>
      </c>
      <c r="T43" s="65">
        <v>0</v>
      </c>
      <c r="U43" s="69"/>
      <c r="V43" s="70">
        <v>0</v>
      </c>
      <c r="W43" s="1"/>
    </row>
    <row r="44" spans="1:23" ht="18" thickBot="1">
      <c r="A44" s="58" t="s">
        <v>76</v>
      </c>
      <c r="B44" s="56"/>
      <c r="C44" s="56"/>
      <c r="D44" s="56"/>
      <c r="E44" s="56" t="s">
        <v>58</v>
      </c>
      <c r="F44" s="56"/>
      <c r="G44" s="46">
        <f t="shared" si="1"/>
        <v>19506</v>
      </c>
      <c r="H44" s="59">
        <v>1</v>
      </c>
      <c r="I44" s="60">
        <v>6000</v>
      </c>
      <c r="J44" s="91">
        <v>1000</v>
      </c>
      <c r="K44" s="92">
        <v>6000</v>
      </c>
      <c r="L44" s="63">
        <v>5</v>
      </c>
      <c r="M44" s="60">
        <v>1000</v>
      </c>
      <c r="N44" s="64">
        <v>0</v>
      </c>
      <c r="O44" s="65">
        <v>0</v>
      </c>
      <c r="P44" s="95">
        <v>0</v>
      </c>
      <c r="Q44" s="67">
        <v>500</v>
      </c>
      <c r="R44" s="62">
        <v>0</v>
      </c>
      <c r="S44" s="68">
        <v>0</v>
      </c>
      <c r="T44" s="65">
        <v>0</v>
      </c>
      <c r="U44" s="69">
        <v>5000</v>
      </c>
      <c r="V44" s="70">
        <v>0</v>
      </c>
      <c r="W44" s="1"/>
    </row>
    <row r="45" spans="1:23" ht="18" thickBot="1">
      <c r="A45" s="58" t="s">
        <v>77</v>
      </c>
      <c r="B45" s="56"/>
      <c r="C45" s="56"/>
      <c r="D45" s="56"/>
      <c r="E45" s="56" t="s">
        <v>58</v>
      </c>
      <c r="F45" s="56"/>
      <c r="G45" s="46">
        <f t="shared" si="1"/>
        <v>643713</v>
      </c>
      <c r="H45" s="59">
        <v>10</v>
      </c>
      <c r="I45" s="60">
        <v>100000</v>
      </c>
      <c r="J45" s="91">
        <v>10000</v>
      </c>
      <c r="K45" s="92">
        <v>50000</v>
      </c>
      <c r="L45" s="63">
        <v>92</v>
      </c>
      <c r="M45" s="60">
        <v>107000</v>
      </c>
      <c r="N45" s="64">
        <v>80000</v>
      </c>
      <c r="O45" s="65">
        <v>10000</v>
      </c>
      <c r="P45" s="95">
        <v>107000</v>
      </c>
      <c r="Q45" s="67">
        <v>60000</v>
      </c>
      <c r="R45" s="62">
        <v>20000</v>
      </c>
      <c r="S45" s="68">
        <v>0</v>
      </c>
      <c r="T45" s="65">
        <v>20</v>
      </c>
      <c r="U45" s="69">
        <v>99591</v>
      </c>
      <c r="V45" s="70"/>
      <c r="W45" s="1"/>
    </row>
    <row r="46" spans="1:23" ht="18" thickBot="1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46">
        <f t="shared" si="1"/>
        <v>87388</v>
      </c>
      <c r="H46" s="59">
        <v>6</v>
      </c>
      <c r="I46" s="59">
        <v>0</v>
      </c>
      <c r="J46" s="59">
        <v>0</v>
      </c>
      <c r="K46" s="59">
        <v>1000</v>
      </c>
      <c r="L46" s="59">
        <v>6</v>
      </c>
      <c r="M46" s="59">
        <v>10000</v>
      </c>
      <c r="N46" s="59">
        <v>0</v>
      </c>
      <c r="O46" s="59">
        <v>5000</v>
      </c>
      <c r="P46" s="59">
        <v>12000</v>
      </c>
      <c r="Q46" s="59">
        <v>10000</v>
      </c>
      <c r="R46" s="59">
        <v>24670</v>
      </c>
      <c r="S46" s="59">
        <v>0</v>
      </c>
      <c r="T46" s="59">
        <v>6</v>
      </c>
      <c r="U46" s="59">
        <v>24700</v>
      </c>
      <c r="V46" s="59">
        <v>0</v>
      </c>
      <c r="W46" s="1"/>
    </row>
    <row r="47" spans="1:23" ht="18" thickBot="1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46">
        <f t="shared" si="1"/>
        <v>1590839</v>
      </c>
      <c r="H47" s="59">
        <f>H48+H49+H50+H51+H52+H53+H54+H55+H56</f>
        <v>3</v>
      </c>
      <c r="I47" s="59">
        <f t="shared" ref="I47" si="24">I48+I49+I50+I51+I52+I53+I54+I55+I56</f>
        <v>12000</v>
      </c>
      <c r="J47" s="59">
        <f t="shared" ref="J47:V47" si="25">J48+J49+J50+J51+J52+J53+J54+J55+J56</f>
        <v>10000</v>
      </c>
      <c r="K47" s="59">
        <f>K48+K55</f>
        <v>100000</v>
      </c>
      <c r="L47" s="59">
        <f t="shared" si="25"/>
        <v>14</v>
      </c>
      <c r="M47" s="59">
        <f t="shared" si="25"/>
        <v>300000</v>
      </c>
      <c r="N47" s="59">
        <f t="shared" si="25"/>
        <v>780000</v>
      </c>
      <c r="O47" s="59">
        <f t="shared" si="25"/>
        <v>20722</v>
      </c>
      <c r="P47" s="59">
        <f t="shared" si="25"/>
        <v>133800</v>
      </c>
      <c r="Q47" s="59">
        <f t="shared" si="25"/>
        <v>63500</v>
      </c>
      <c r="R47" s="59">
        <f t="shared" si="25"/>
        <v>46800</v>
      </c>
      <c r="S47" s="59">
        <f t="shared" si="25"/>
        <v>0</v>
      </c>
      <c r="T47" s="59">
        <f t="shared" si="25"/>
        <v>0</v>
      </c>
      <c r="U47" s="59">
        <f t="shared" si="25"/>
        <v>4000</v>
      </c>
      <c r="V47" s="59">
        <f t="shared" si="25"/>
        <v>120000</v>
      </c>
      <c r="W47" s="1"/>
    </row>
    <row r="48" spans="1:23" ht="18" thickBot="1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46">
        <f t="shared" si="1"/>
        <v>14006</v>
      </c>
      <c r="H48" s="59"/>
      <c r="I48" s="60">
        <v>1000</v>
      </c>
      <c r="J48" s="91">
        <v>0</v>
      </c>
      <c r="K48" s="92">
        <v>1000</v>
      </c>
      <c r="L48" s="63">
        <v>6</v>
      </c>
      <c r="M48" s="60">
        <v>3000</v>
      </c>
      <c r="N48" s="64">
        <v>0</v>
      </c>
      <c r="O48" s="65">
        <v>3000</v>
      </c>
      <c r="P48" s="95">
        <v>3000</v>
      </c>
      <c r="Q48" s="67">
        <v>3000</v>
      </c>
      <c r="R48" s="62">
        <v>0</v>
      </c>
      <c r="S48" s="68">
        <v>0</v>
      </c>
      <c r="T48" s="65">
        <v>0</v>
      </c>
      <c r="U48" s="69">
        <v>0</v>
      </c>
      <c r="V48" s="70">
        <v>0</v>
      </c>
      <c r="W48" s="1"/>
    </row>
    <row r="49" spans="1:23" ht="18" thickBot="1">
      <c r="A49" s="58" t="s">
        <v>82</v>
      </c>
      <c r="B49" s="56"/>
      <c r="C49" s="56"/>
      <c r="D49" s="56"/>
      <c r="E49" s="56" t="s">
        <v>58</v>
      </c>
      <c r="F49" s="56" t="s">
        <v>79</v>
      </c>
      <c r="G49" s="46">
        <f t="shared" si="1"/>
        <v>4</v>
      </c>
      <c r="H49" s="59"/>
      <c r="I49" s="60"/>
      <c r="J49" s="91"/>
      <c r="K49" s="92"/>
      <c r="L49" s="63">
        <v>4</v>
      </c>
      <c r="M49" s="93"/>
      <c r="N49" s="64"/>
      <c r="O49" s="65">
        <v>0</v>
      </c>
      <c r="P49" s="95"/>
      <c r="Q49" s="67"/>
      <c r="R49" s="62"/>
      <c r="S49" s="68"/>
      <c r="T49" s="65">
        <v>0</v>
      </c>
      <c r="U49" s="69"/>
      <c r="V49" s="70"/>
      <c r="W49" s="1"/>
    </row>
    <row r="50" spans="1:23" ht="18" thickBot="1">
      <c r="A50" s="58" t="s">
        <v>83</v>
      </c>
      <c r="B50" s="56"/>
      <c r="C50" s="56"/>
      <c r="D50" s="56"/>
      <c r="E50" s="56" t="s">
        <v>58</v>
      </c>
      <c r="F50" s="56" t="s">
        <v>79</v>
      </c>
      <c r="G50" s="46">
        <f t="shared" si="1"/>
        <v>8007</v>
      </c>
      <c r="H50" s="59">
        <v>3</v>
      </c>
      <c r="I50" s="60">
        <v>1000</v>
      </c>
      <c r="J50" s="91">
        <v>0</v>
      </c>
      <c r="K50" s="92">
        <v>0</v>
      </c>
      <c r="L50" s="63">
        <v>4</v>
      </c>
      <c r="M50" s="93">
        <v>1000</v>
      </c>
      <c r="N50" s="64">
        <v>0</v>
      </c>
      <c r="O50" s="65">
        <v>500</v>
      </c>
      <c r="P50" s="95">
        <v>3000</v>
      </c>
      <c r="Q50" s="67">
        <v>500</v>
      </c>
      <c r="R50" s="62">
        <v>0</v>
      </c>
      <c r="S50" s="68">
        <v>0</v>
      </c>
      <c r="T50" s="65">
        <v>0</v>
      </c>
      <c r="U50" s="69">
        <v>2000</v>
      </c>
      <c r="V50" s="70"/>
      <c r="W50" s="1"/>
    </row>
    <row r="51" spans="1:23" ht="17.399999999999999" customHeight="1" thickBot="1">
      <c r="A51" s="58" t="s">
        <v>84</v>
      </c>
      <c r="B51" s="56"/>
      <c r="C51" s="56"/>
      <c r="D51" s="56"/>
      <c r="E51" s="56" t="s">
        <v>58</v>
      </c>
      <c r="F51" s="56" t="s">
        <v>79</v>
      </c>
      <c r="G51" s="46">
        <f t="shared" si="1"/>
        <v>1000</v>
      </c>
      <c r="H51" s="59"/>
      <c r="I51" s="60"/>
      <c r="J51" s="91"/>
      <c r="K51" s="62">
        <v>0</v>
      </c>
      <c r="L51" s="63"/>
      <c r="M51" s="93"/>
      <c r="N51" s="64">
        <v>0</v>
      </c>
      <c r="O51" s="65"/>
      <c r="P51" s="95"/>
      <c r="Q51" s="67"/>
      <c r="R51" s="62"/>
      <c r="S51" s="68"/>
      <c r="T51" s="65"/>
      <c r="U51" s="69">
        <v>1000</v>
      </c>
      <c r="V51" s="70"/>
      <c r="W51" s="1"/>
    </row>
    <row r="52" spans="1:23" ht="18" hidden="1" thickBot="1">
      <c r="A52" s="58" t="s">
        <v>85</v>
      </c>
      <c r="B52" s="56"/>
      <c r="C52" s="56"/>
      <c r="D52" s="56"/>
      <c r="E52" s="56" t="s">
        <v>58</v>
      </c>
      <c r="F52" s="56"/>
      <c r="G52" s="46">
        <f t="shared" si="1"/>
        <v>0</v>
      </c>
      <c r="H52" s="59"/>
      <c r="I52" s="60"/>
      <c r="J52" s="91"/>
      <c r="K52" s="62"/>
      <c r="L52" s="63"/>
      <c r="M52" s="93"/>
      <c r="N52" s="64">
        <v>0</v>
      </c>
      <c r="O52" s="65"/>
      <c r="P52" s="95"/>
      <c r="Q52" s="67"/>
      <c r="R52" s="62"/>
      <c r="S52" s="68"/>
      <c r="T52" s="65"/>
      <c r="U52" s="69"/>
      <c r="V52" s="70"/>
      <c r="W52" s="1"/>
    </row>
    <row r="53" spans="1:23" ht="18" hidden="1" thickBot="1">
      <c r="A53" s="58" t="s">
        <v>86</v>
      </c>
      <c r="B53" s="56"/>
      <c r="C53" s="56"/>
      <c r="D53" s="56"/>
      <c r="E53" s="56" t="s">
        <v>58</v>
      </c>
      <c r="F53" s="56"/>
      <c r="G53" s="46">
        <f t="shared" si="1"/>
        <v>0</v>
      </c>
      <c r="H53" s="59"/>
      <c r="I53" s="60"/>
      <c r="J53" s="91"/>
      <c r="K53" s="92"/>
      <c r="L53" s="63"/>
      <c r="M53" s="93"/>
      <c r="N53" s="64">
        <v>0</v>
      </c>
      <c r="O53" s="65"/>
      <c r="P53" s="95"/>
      <c r="Q53" s="67"/>
      <c r="R53" s="62"/>
      <c r="S53" s="68"/>
      <c r="T53" s="65"/>
      <c r="U53" s="69"/>
      <c r="V53" s="70"/>
      <c r="W53" s="1"/>
    </row>
    <row r="54" spans="1:23" ht="18" thickBot="1">
      <c r="A54" s="58" t="s">
        <v>87</v>
      </c>
      <c r="B54" s="56"/>
      <c r="C54" s="56"/>
      <c r="D54" s="56"/>
      <c r="E54" s="56" t="s">
        <v>58</v>
      </c>
      <c r="F54" s="56" t="s">
        <v>79</v>
      </c>
      <c r="G54" s="46">
        <f t="shared" si="1"/>
        <v>1000</v>
      </c>
      <c r="H54" s="59"/>
      <c r="I54" s="60"/>
      <c r="J54" s="91"/>
      <c r="K54" s="92"/>
      <c r="L54" s="63"/>
      <c r="M54" s="93"/>
      <c r="N54" s="64">
        <v>0</v>
      </c>
      <c r="O54" s="65">
        <v>0</v>
      </c>
      <c r="P54" s="95"/>
      <c r="Q54" s="67"/>
      <c r="R54" s="62"/>
      <c r="S54" s="68"/>
      <c r="T54" s="65">
        <v>0</v>
      </c>
      <c r="U54" s="69">
        <v>1000</v>
      </c>
      <c r="V54" s="70"/>
      <c r="W54" s="1"/>
    </row>
    <row r="55" spans="1:23" ht="18" thickBot="1">
      <c r="A55" s="58" t="s">
        <v>67</v>
      </c>
      <c r="B55" s="56"/>
      <c r="C55" s="56"/>
      <c r="D55" s="56"/>
      <c r="E55" s="56" t="s">
        <v>58</v>
      </c>
      <c r="F55" s="56" t="s">
        <v>79</v>
      </c>
      <c r="G55" s="46">
        <f t="shared" si="1"/>
        <v>1566822</v>
      </c>
      <c r="H55" s="52">
        <v>0</v>
      </c>
      <c r="I55" s="93">
        <v>10000</v>
      </c>
      <c r="J55" s="91">
        <v>10000</v>
      </c>
      <c r="K55" s="92">
        <v>99000</v>
      </c>
      <c r="L55" s="97"/>
      <c r="M55" s="93">
        <v>296000</v>
      </c>
      <c r="N55" s="98">
        <v>780000</v>
      </c>
      <c r="O55" s="94">
        <v>17222</v>
      </c>
      <c r="P55" s="95">
        <v>127800</v>
      </c>
      <c r="Q55" s="101">
        <v>60000</v>
      </c>
      <c r="R55" s="92">
        <v>46800</v>
      </c>
      <c r="S55" s="99">
        <v>0</v>
      </c>
      <c r="T55" s="94"/>
      <c r="U55" s="96"/>
      <c r="V55" s="100">
        <v>120000</v>
      </c>
      <c r="W55" s="1"/>
    </row>
    <row r="56" spans="1:23" ht="18" hidden="1" thickBot="1">
      <c r="A56" s="58" t="s">
        <v>88</v>
      </c>
      <c r="B56" s="56"/>
      <c r="C56" s="56"/>
      <c r="D56" s="56"/>
      <c r="E56" s="56" t="s">
        <v>58</v>
      </c>
      <c r="F56" s="56"/>
      <c r="G56" s="46">
        <f t="shared" si="1"/>
        <v>0</v>
      </c>
      <c r="H56" s="102"/>
      <c r="I56" s="103"/>
      <c r="J56" s="104"/>
      <c r="K56" s="105"/>
      <c r="L56" s="106">
        <v>0</v>
      </c>
      <c r="M56" s="103"/>
      <c r="N56" s="107">
        <v>0</v>
      </c>
      <c r="O56" s="108"/>
      <c r="P56" s="109"/>
      <c r="Q56" s="110"/>
      <c r="R56" s="105"/>
      <c r="S56" s="111"/>
      <c r="T56" s="108"/>
      <c r="U56" s="112"/>
      <c r="V56" s="113"/>
      <c r="W56" s="1"/>
    </row>
    <row r="57" spans="1:23" ht="18" hidden="1" thickBot="1">
      <c r="A57" s="114" t="s">
        <v>89</v>
      </c>
      <c r="B57" s="56"/>
      <c r="C57" s="56"/>
      <c r="D57" s="56"/>
      <c r="E57" s="56"/>
      <c r="F57" s="56" t="s">
        <v>90</v>
      </c>
      <c r="G57" s="46">
        <f t="shared" si="1"/>
        <v>0</v>
      </c>
      <c r="H57" s="52"/>
      <c r="I57" s="93"/>
      <c r="J57" s="91"/>
      <c r="K57" s="92"/>
      <c r="L57" s="97"/>
      <c r="M57" s="93"/>
      <c r="N57" s="98"/>
      <c r="O57" s="94"/>
      <c r="P57" s="95"/>
      <c r="Q57" s="101"/>
      <c r="R57" s="92"/>
      <c r="S57" s="99"/>
      <c r="T57" s="94"/>
      <c r="U57" s="115"/>
      <c r="V57" s="100"/>
      <c r="W57" s="1"/>
    </row>
    <row r="58" spans="1:23" ht="18" hidden="1" thickBot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46">
        <f t="shared" si="1"/>
        <v>0</v>
      </c>
      <c r="H58" s="52"/>
      <c r="I58" s="93"/>
      <c r="J58" s="91"/>
      <c r="K58" s="92"/>
      <c r="L58" s="97"/>
      <c r="M58" s="93"/>
      <c r="N58" s="98"/>
      <c r="O58" s="94"/>
      <c r="P58" s="95"/>
      <c r="Q58" s="101"/>
      <c r="R58" s="92"/>
      <c r="S58" s="99"/>
      <c r="T58" s="94"/>
      <c r="U58" s="115"/>
      <c r="V58" s="100">
        <v>0</v>
      </c>
      <c r="W58" s="1"/>
    </row>
    <row r="59" spans="1:23" ht="18" thickBot="1">
      <c r="A59" s="120" t="s">
        <v>94</v>
      </c>
      <c r="B59" s="56"/>
      <c r="C59" s="56"/>
      <c r="D59" s="56"/>
      <c r="E59" s="56"/>
      <c r="F59" s="56" t="s">
        <v>95</v>
      </c>
      <c r="G59" s="46">
        <f t="shared" si="1"/>
        <v>220505</v>
      </c>
      <c r="H59" s="52">
        <f>H60+H61+H62+H63+H64+H65+H66</f>
        <v>2</v>
      </c>
      <c r="I59" s="52">
        <f t="shared" ref="I59" si="26">I60+I61+I62+I63+I64+I65+I66</f>
        <v>31000</v>
      </c>
      <c r="J59" s="52">
        <f t="shared" ref="J59:V59" si="27">J60+J61+J62+J63+J64+J65+J66</f>
        <v>1000</v>
      </c>
      <c r="K59" s="52">
        <f>K60+K61+K62+K63+K64+K65+K66</f>
        <v>52000</v>
      </c>
      <c r="L59" s="52">
        <f t="shared" si="27"/>
        <v>3</v>
      </c>
      <c r="M59" s="52">
        <f t="shared" si="27"/>
        <v>3000</v>
      </c>
      <c r="N59" s="52">
        <f t="shared" si="27"/>
        <v>116500</v>
      </c>
      <c r="O59" s="52">
        <f t="shared" si="27"/>
        <v>2300</v>
      </c>
      <c r="P59" s="52">
        <f t="shared" si="27"/>
        <v>2200</v>
      </c>
      <c r="Q59" s="52">
        <f t="shared" si="27"/>
        <v>3500</v>
      </c>
      <c r="R59" s="52">
        <f t="shared" si="27"/>
        <v>5000</v>
      </c>
      <c r="S59" s="52">
        <f t="shared" si="27"/>
        <v>0</v>
      </c>
      <c r="T59" s="52">
        <f t="shared" si="27"/>
        <v>0</v>
      </c>
      <c r="U59" s="52">
        <f t="shared" si="27"/>
        <v>1000</v>
      </c>
      <c r="V59" s="52">
        <f t="shared" si="27"/>
        <v>3000</v>
      </c>
      <c r="W59" s="1"/>
    </row>
    <row r="60" spans="1:23" ht="18" thickBot="1">
      <c r="A60" s="58" t="s">
        <v>96</v>
      </c>
      <c r="B60" s="56"/>
      <c r="C60" s="56"/>
      <c r="D60" s="56"/>
      <c r="E60" s="56" t="s">
        <v>97</v>
      </c>
      <c r="F60" s="56"/>
      <c r="G60" s="46">
        <f t="shared" si="1"/>
        <v>4200</v>
      </c>
      <c r="H60" s="52"/>
      <c r="I60" s="93"/>
      <c r="J60" s="91">
        <v>0</v>
      </c>
      <c r="K60" s="92"/>
      <c r="L60" s="97">
        <v>0</v>
      </c>
      <c r="M60" s="93">
        <v>1000</v>
      </c>
      <c r="N60" s="98"/>
      <c r="O60" s="94">
        <v>1000</v>
      </c>
      <c r="P60" s="95">
        <v>1200</v>
      </c>
      <c r="Q60" s="101">
        <v>1000</v>
      </c>
      <c r="R60" s="92"/>
      <c r="S60" s="99"/>
      <c r="T60" s="94"/>
      <c r="U60" s="96"/>
      <c r="V60" s="100"/>
      <c r="W60" s="1"/>
    </row>
    <row r="61" spans="1:23" ht="18" thickBot="1">
      <c r="A61" s="58" t="s">
        <v>98</v>
      </c>
      <c r="B61" s="56"/>
      <c r="C61" s="56"/>
      <c r="D61" s="56"/>
      <c r="E61" s="56" t="s">
        <v>99</v>
      </c>
      <c r="F61" s="56"/>
      <c r="G61" s="46">
        <f t="shared" si="1"/>
        <v>185000</v>
      </c>
      <c r="H61" s="52"/>
      <c r="I61" s="93">
        <v>30000</v>
      </c>
      <c r="J61" s="91">
        <v>1000</v>
      </c>
      <c r="K61" s="92">
        <v>50000</v>
      </c>
      <c r="L61" s="97">
        <v>0</v>
      </c>
      <c r="M61" s="93">
        <v>1000</v>
      </c>
      <c r="N61" s="98">
        <v>100000</v>
      </c>
      <c r="O61" s="94">
        <v>0</v>
      </c>
      <c r="P61" s="95"/>
      <c r="Q61" s="101"/>
      <c r="R61" s="92">
        <v>3000</v>
      </c>
      <c r="S61" s="99">
        <v>0</v>
      </c>
      <c r="T61" s="94">
        <v>0</v>
      </c>
      <c r="U61" s="96">
        <v>0</v>
      </c>
      <c r="V61" s="100"/>
      <c r="W61" s="1"/>
    </row>
    <row r="62" spans="1:23" ht="18" thickBot="1">
      <c r="A62" s="58" t="s">
        <v>100</v>
      </c>
      <c r="B62" s="56"/>
      <c r="C62" s="121"/>
      <c r="D62" s="56"/>
      <c r="E62" s="56" t="s">
        <v>99</v>
      </c>
      <c r="F62" s="56"/>
      <c r="G62" s="46">
        <f t="shared" si="1"/>
        <v>5500</v>
      </c>
      <c r="H62" s="59"/>
      <c r="I62" s="60"/>
      <c r="J62" s="91"/>
      <c r="K62" s="92"/>
      <c r="L62" s="63">
        <v>0</v>
      </c>
      <c r="M62" s="60"/>
      <c r="N62" s="64">
        <v>5000</v>
      </c>
      <c r="O62" s="65"/>
      <c r="P62" s="95">
        <v>0</v>
      </c>
      <c r="Q62" s="67">
        <v>500</v>
      </c>
      <c r="R62" s="62">
        <v>0</v>
      </c>
      <c r="S62" s="68">
        <v>0</v>
      </c>
      <c r="T62" s="65">
        <v>0</v>
      </c>
      <c r="U62" s="96"/>
      <c r="V62" s="70"/>
      <c r="W62" s="1"/>
    </row>
    <row r="63" spans="1:23" ht="19.95" customHeight="1" thickBot="1">
      <c r="A63" s="199" t="s">
        <v>448</v>
      </c>
      <c r="B63" s="56"/>
      <c r="C63" s="121"/>
      <c r="D63" s="56"/>
      <c r="E63" s="56" t="s">
        <v>102</v>
      </c>
      <c r="F63" s="56"/>
      <c r="G63" s="46">
        <f t="shared" si="1"/>
        <v>5000</v>
      </c>
      <c r="H63" s="59"/>
      <c r="I63" s="60"/>
      <c r="J63" s="91">
        <v>0</v>
      </c>
      <c r="K63" s="92"/>
      <c r="L63" s="63">
        <v>0</v>
      </c>
      <c r="M63" s="60"/>
      <c r="N63" s="64">
        <v>2000</v>
      </c>
      <c r="O63" s="65">
        <v>0</v>
      </c>
      <c r="P63" s="95"/>
      <c r="Q63" s="67"/>
      <c r="R63" s="62"/>
      <c r="S63" s="68">
        <v>0</v>
      </c>
      <c r="T63" s="65">
        <v>0</v>
      </c>
      <c r="U63" s="96"/>
      <c r="V63" s="70">
        <v>3000</v>
      </c>
      <c r="W63" s="1"/>
    </row>
    <row r="64" spans="1:23" ht="18" thickBot="1">
      <c r="A64" s="58" t="s">
        <v>449</v>
      </c>
      <c r="B64" s="56"/>
      <c r="C64" s="121"/>
      <c r="D64" s="56"/>
      <c r="E64" s="56" t="s">
        <v>103</v>
      </c>
      <c r="F64" s="56"/>
      <c r="G64" s="46">
        <f t="shared" si="1"/>
        <v>4000</v>
      </c>
      <c r="H64" s="59"/>
      <c r="I64" s="60">
        <v>1000</v>
      </c>
      <c r="J64" s="91">
        <v>0</v>
      </c>
      <c r="K64" s="92">
        <v>0</v>
      </c>
      <c r="L64" s="63">
        <v>0</v>
      </c>
      <c r="M64" s="60"/>
      <c r="N64" s="64">
        <v>1000</v>
      </c>
      <c r="O64" s="65">
        <v>0</v>
      </c>
      <c r="P64" s="95"/>
      <c r="Q64" s="67"/>
      <c r="R64" s="62">
        <v>1000</v>
      </c>
      <c r="S64" s="68">
        <v>0</v>
      </c>
      <c r="T64" s="65"/>
      <c r="U64" s="96">
        <v>1000</v>
      </c>
      <c r="V64" s="70">
        <v>0</v>
      </c>
      <c r="W64" s="1"/>
    </row>
    <row r="65" spans="1:23" ht="18" thickBot="1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46">
        <f t="shared" si="1"/>
        <v>14805</v>
      </c>
      <c r="H65" s="59">
        <v>2</v>
      </c>
      <c r="I65" s="60">
        <v>0</v>
      </c>
      <c r="J65" s="91">
        <v>0</v>
      </c>
      <c r="K65" s="92">
        <v>0</v>
      </c>
      <c r="L65" s="63">
        <v>3</v>
      </c>
      <c r="M65" s="60">
        <v>1000</v>
      </c>
      <c r="N65" s="64">
        <v>8500</v>
      </c>
      <c r="O65" s="65">
        <v>1300</v>
      </c>
      <c r="P65" s="95">
        <v>1000</v>
      </c>
      <c r="Q65" s="67">
        <v>2000</v>
      </c>
      <c r="R65" s="62">
        <v>1000</v>
      </c>
      <c r="S65" s="68"/>
      <c r="T65" s="65">
        <v>0</v>
      </c>
      <c r="U65" s="96"/>
      <c r="V65" s="70">
        <v>0</v>
      </c>
      <c r="W65" s="1"/>
    </row>
    <row r="66" spans="1:23" ht="18" thickBot="1">
      <c r="A66" s="58" t="s">
        <v>104</v>
      </c>
      <c r="B66" s="56"/>
      <c r="C66" s="121"/>
      <c r="D66" s="56"/>
      <c r="E66" s="56" t="s">
        <v>58</v>
      </c>
      <c r="F66" s="56" t="s">
        <v>452</v>
      </c>
      <c r="G66" s="46">
        <f t="shared" si="1"/>
        <v>2000</v>
      </c>
      <c r="H66" s="59"/>
      <c r="I66" s="60">
        <v>0</v>
      </c>
      <c r="J66" s="91"/>
      <c r="K66" s="92">
        <v>2000</v>
      </c>
      <c r="L66" s="63">
        <v>0</v>
      </c>
      <c r="M66" s="60">
        <v>0</v>
      </c>
      <c r="N66" s="64"/>
      <c r="O66" s="65"/>
      <c r="P66" s="95">
        <v>0</v>
      </c>
      <c r="Q66" s="67">
        <v>0</v>
      </c>
      <c r="R66" s="62">
        <v>0</v>
      </c>
      <c r="S66" s="68">
        <v>0</v>
      </c>
      <c r="T66" s="65">
        <v>0</v>
      </c>
      <c r="U66" s="96">
        <v>0</v>
      </c>
      <c r="V66" s="70"/>
      <c r="W66" s="1"/>
    </row>
    <row r="67" spans="1:23" ht="18.600000000000001" thickBot="1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46">
        <f t="shared" si="1"/>
        <v>926095</v>
      </c>
      <c r="H67" s="52">
        <f>H68+H69</f>
        <v>25</v>
      </c>
      <c r="I67" s="52">
        <f t="shared" ref="I67" si="28">I68+I69</f>
        <v>204000</v>
      </c>
      <c r="J67" s="52">
        <f t="shared" ref="J67:V67" si="29">J68+J69</f>
        <v>10000</v>
      </c>
      <c r="K67" s="52">
        <f t="shared" si="29"/>
        <v>50000</v>
      </c>
      <c r="L67" s="52">
        <f t="shared" si="29"/>
        <v>25</v>
      </c>
      <c r="M67" s="52">
        <f t="shared" si="29"/>
        <v>74000</v>
      </c>
      <c r="N67" s="52">
        <f t="shared" si="29"/>
        <v>180000</v>
      </c>
      <c r="O67" s="52">
        <f t="shared" si="29"/>
        <v>30000</v>
      </c>
      <c r="P67" s="52">
        <f t="shared" si="29"/>
        <v>63000</v>
      </c>
      <c r="Q67" s="52">
        <f t="shared" si="29"/>
        <v>37025</v>
      </c>
      <c r="R67" s="52">
        <f t="shared" si="29"/>
        <v>10000</v>
      </c>
      <c r="S67" s="52">
        <f t="shared" si="29"/>
        <v>0</v>
      </c>
      <c r="T67" s="52">
        <f t="shared" si="29"/>
        <v>20</v>
      </c>
      <c r="U67" s="52">
        <f t="shared" si="29"/>
        <v>268000</v>
      </c>
      <c r="V67" s="52">
        <f t="shared" si="29"/>
        <v>0</v>
      </c>
      <c r="W67" s="1"/>
    </row>
    <row r="68" spans="1:23" ht="18" thickBot="1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46">
        <f t="shared" si="1"/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/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1"/>
    </row>
    <row r="69" spans="1:23" ht="18" thickBot="1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46">
        <f t="shared" ref="G69:G132" si="30">H69+I69+J69+K69+L69+M69+N69+O69+P69+Q69+R69+S69+T69+U69+V69</f>
        <v>926095</v>
      </c>
      <c r="H69" s="52">
        <f>H70+H71+H72+H73+H74+H75+H76+H77</f>
        <v>25</v>
      </c>
      <c r="I69" s="52">
        <f t="shared" ref="I69" si="31">I70+I71+I72+I73+I74+I75+I76+I77</f>
        <v>204000</v>
      </c>
      <c r="J69" s="52">
        <f t="shared" ref="J69:V69" si="32">J70+J71+J72+J73+J74+J75+J76+J77</f>
        <v>10000</v>
      </c>
      <c r="K69" s="52">
        <f t="shared" si="32"/>
        <v>50000</v>
      </c>
      <c r="L69" s="52">
        <f t="shared" si="32"/>
        <v>25</v>
      </c>
      <c r="M69" s="52">
        <f t="shared" si="32"/>
        <v>74000</v>
      </c>
      <c r="N69" s="52">
        <f t="shared" si="32"/>
        <v>180000</v>
      </c>
      <c r="O69" s="52">
        <f t="shared" si="32"/>
        <v>30000</v>
      </c>
      <c r="P69" s="52">
        <f t="shared" si="32"/>
        <v>63000</v>
      </c>
      <c r="Q69" s="52">
        <f t="shared" si="32"/>
        <v>37025</v>
      </c>
      <c r="R69" s="52">
        <f t="shared" si="32"/>
        <v>10000</v>
      </c>
      <c r="S69" s="52">
        <f t="shared" si="32"/>
        <v>0</v>
      </c>
      <c r="T69" s="52">
        <f t="shared" si="32"/>
        <v>20</v>
      </c>
      <c r="U69" s="52">
        <f t="shared" si="32"/>
        <v>268000</v>
      </c>
      <c r="V69" s="52">
        <f t="shared" si="32"/>
        <v>0</v>
      </c>
      <c r="W69" s="1"/>
    </row>
    <row r="70" spans="1:23" ht="18" thickBot="1">
      <c r="A70" s="122" t="s">
        <v>111</v>
      </c>
      <c r="B70" s="56"/>
      <c r="C70" s="56"/>
      <c r="D70" s="56"/>
      <c r="E70" s="56" t="s">
        <v>58</v>
      </c>
      <c r="F70" s="56"/>
      <c r="G70" s="46">
        <f t="shared" si="30"/>
        <v>638050</v>
      </c>
      <c r="H70" s="123">
        <v>10</v>
      </c>
      <c r="I70" s="124">
        <v>200000</v>
      </c>
      <c r="J70" s="125">
        <v>10000</v>
      </c>
      <c r="K70" s="126">
        <v>50000</v>
      </c>
      <c r="L70" s="127">
        <v>10</v>
      </c>
      <c r="M70" s="124">
        <v>64000</v>
      </c>
      <c r="N70" s="128">
        <v>100000</v>
      </c>
      <c r="O70" s="129">
        <v>30000</v>
      </c>
      <c r="P70" s="95">
        <v>60000</v>
      </c>
      <c r="Q70" s="130">
        <v>34025</v>
      </c>
      <c r="R70" s="126">
        <v>0</v>
      </c>
      <c r="S70" s="131">
        <v>0</v>
      </c>
      <c r="T70" s="129">
        <v>5</v>
      </c>
      <c r="U70" s="132">
        <v>90000</v>
      </c>
      <c r="V70" s="70">
        <v>0</v>
      </c>
      <c r="W70" s="1"/>
    </row>
    <row r="71" spans="1:23" ht="18" thickBot="1">
      <c r="A71" s="122" t="s">
        <v>112</v>
      </c>
      <c r="B71" s="56"/>
      <c r="C71" s="56"/>
      <c r="D71" s="56"/>
      <c r="E71" s="56" t="s">
        <v>58</v>
      </c>
      <c r="F71" s="56"/>
      <c r="G71" s="46">
        <f t="shared" si="30"/>
        <v>33015</v>
      </c>
      <c r="H71" s="123">
        <v>5</v>
      </c>
      <c r="I71" s="124">
        <v>1000</v>
      </c>
      <c r="J71" s="91">
        <v>0</v>
      </c>
      <c r="K71" s="126">
        <v>0</v>
      </c>
      <c r="L71" s="127">
        <v>5</v>
      </c>
      <c r="M71" s="124">
        <v>5000</v>
      </c>
      <c r="N71" s="128">
        <v>15000</v>
      </c>
      <c r="O71" s="129">
        <v>0</v>
      </c>
      <c r="P71" s="95">
        <v>1000</v>
      </c>
      <c r="Q71" s="130">
        <v>1000</v>
      </c>
      <c r="R71" s="126">
        <v>10000</v>
      </c>
      <c r="S71" s="131"/>
      <c r="T71" s="129">
        <v>5</v>
      </c>
      <c r="U71" s="132"/>
      <c r="V71" s="70">
        <v>0</v>
      </c>
      <c r="W71" s="1"/>
    </row>
    <row r="72" spans="1:23" ht="18" thickBot="1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46">
        <f t="shared" si="30"/>
        <v>170000</v>
      </c>
      <c r="H72" s="123">
        <v>0</v>
      </c>
      <c r="I72" s="124"/>
      <c r="J72" s="91"/>
      <c r="K72" s="126"/>
      <c r="L72" s="127"/>
      <c r="M72" s="124"/>
      <c r="N72" s="128"/>
      <c r="O72" s="129">
        <v>0</v>
      </c>
      <c r="P72" s="133">
        <v>0</v>
      </c>
      <c r="Q72" s="130">
        <v>0</v>
      </c>
      <c r="R72" s="126">
        <v>0</v>
      </c>
      <c r="S72" s="131"/>
      <c r="T72" s="129">
        <v>0</v>
      </c>
      <c r="U72" s="132">
        <v>170000</v>
      </c>
      <c r="V72" s="70"/>
      <c r="W72" s="1"/>
    </row>
    <row r="73" spans="1:23" ht="18" thickBot="1">
      <c r="A73" s="122" t="s">
        <v>114</v>
      </c>
      <c r="B73" s="56"/>
      <c r="C73" s="56"/>
      <c r="D73" s="56"/>
      <c r="E73" s="56" t="s">
        <v>58</v>
      </c>
      <c r="F73" s="56"/>
      <c r="G73" s="46">
        <f t="shared" si="30"/>
        <v>52015</v>
      </c>
      <c r="H73" s="123">
        <v>5</v>
      </c>
      <c r="I73" s="124">
        <v>1000</v>
      </c>
      <c r="J73" s="91">
        <v>0</v>
      </c>
      <c r="K73" s="126">
        <v>0</v>
      </c>
      <c r="L73" s="127">
        <v>5</v>
      </c>
      <c r="M73" s="124">
        <v>5000</v>
      </c>
      <c r="N73" s="128">
        <v>40000</v>
      </c>
      <c r="O73" s="129">
        <v>0</v>
      </c>
      <c r="P73" s="95">
        <v>1000</v>
      </c>
      <c r="Q73" s="130">
        <v>1000</v>
      </c>
      <c r="R73" s="126">
        <v>0</v>
      </c>
      <c r="S73" s="131">
        <v>0</v>
      </c>
      <c r="T73" s="94">
        <v>5</v>
      </c>
      <c r="U73" s="132">
        <v>4000</v>
      </c>
      <c r="V73" s="70">
        <v>0</v>
      </c>
      <c r="W73" s="1"/>
    </row>
    <row r="74" spans="1:23" ht="18" thickBot="1">
      <c r="A74" s="122" t="s">
        <v>115</v>
      </c>
      <c r="B74" s="56"/>
      <c r="C74" s="56"/>
      <c r="D74" s="56"/>
      <c r="E74" s="56" t="s">
        <v>58</v>
      </c>
      <c r="F74" s="56"/>
      <c r="G74" s="46">
        <f t="shared" si="30"/>
        <v>32015</v>
      </c>
      <c r="H74" s="123">
        <v>5</v>
      </c>
      <c r="I74" s="124">
        <v>1000</v>
      </c>
      <c r="J74" s="91"/>
      <c r="K74" s="126">
        <v>0</v>
      </c>
      <c r="L74" s="127">
        <v>5</v>
      </c>
      <c r="M74" s="124">
        <v>0</v>
      </c>
      <c r="N74" s="128">
        <v>25000</v>
      </c>
      <c r="O74" s="129">
        <v>0</v>
      </c>
      <c r="P74" s="95">
        <v>1000</v>
      </c>
      <c r="Q74" s="130">
        <v>1000</v>
      </c>
      <c r="R74" s="126">
        <v>0</v>
      </c>
      <c r="S74" s="131">
        <v>0</v>
      </c>
      <c r="T74" s="94">
        <v>5</v>
      </c>
      <c r="U74" s="132">
        <v>4000</v>
      </c>
      <c r="V74" s="70"/>
      <c r="W74" s="1"/>
    </row>
    <row r="75" spans="1:23" ht="18" thickBot="1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46">
        <f t="shared" si="30"/>
        <v>0</v>
      </c>
      <c r="H75" s="123"/>
      <c r="I75" s="124"/>
      <c r="J75" s="91"/>
      <c r="K75" s="126"/>
      <c r="L75" s="127">
        <v>0</v>
      </c>
      <c r="M75" s="124"/>
      <c r="N75" s="128"/>
      <c r="O75" s="129"/>
      <c r="P75" s="95"/>
      <c r="Q75" s="130"/>
      <c r="R75" s="126">
        <v>0</v>
      </c>
      <c r="S75" s="131"/>
      <c r="T75" s="94">
        <v>0</v>
      </c>
      <c r="U75" s="132">
        <v>0</v>
      </c>
      <c r="V75" s="70"/>
      <c r="W75" s="1"/>
    </row>
    <row r="76" spans="1:23" ht="18" thickBot="1">
      <c r="A76" s="58" t="s">
        <v>117</v>
      </c>
      <c r="B76" s="56"/>
      <c r="C76" s="56"/>
      <c r="D76" s="56"/>
      <c r="E76" s="56" t="s">
        <v>58</v>
      </c>
      <c r="F76" s="56"/>
      <c r="G76" s="46">
        <f t="shared" si="30"/>
        <v>0</v>
      </c>
      <c r="H76" s="123"/>
      <c r="I76" s="124"/>
      <c r="J76" s="91"/>
      <c r="K76" s="126">
        <v>0</v>
      </c>
      <c r="L76" s="127"/>
      <c r="M76" s="124"/>
      <c r="N76" s="128"/>
      <c r="O76" s="129"/>
      <c r="P76" s="95"/>
      <c r="Q76" s="130"/>
      <c r="R76" s="126"/>
      <c r="S76" s="131"/>
      <c r="T76" s="94"/>
      <c r="U76" s="132">
        <v>0</v>
      </c>
      <c r="V76" s="70">
        <v>0</v>
      </c>
      <c r="W76" s="1"/>
    </row>
    <row r="77" spans="1:23" ht="18" thickBot="1">
      <c r="A77" s="122" t="s">
        <v>622</v>
      </c>
      <c r="B77" s="56"/>
      <c r="C77" s="56"/>
      <c r="D77" s="56"/>
      <c r="E77" s="56" t="s">
        <v>58</v>
      </c>
      <c r="F77" s="56" t="s">
        <v>452</v>
      </c>
      <c r="G77" s="46">
        <f t="shared" si="30"/>
        <v>1000</v>
      </c>
      <c r="H77" s="123"/>
      <c r="I77" s="124">
        <v>1000</v>
      </c>
      <c r="J77" s="91"/>
      <c r="K77" s="126">
        <v>0</v>
      </c>
      <c r="L77" s="127"/>
      <c r="M77" s="124"/>
      <c r="N77" s="128"/>
      <c r="O77" s="129"/>
      <c r="P77" s="95"/>
      <c r="Q77" s="130"/>
      <c r="R77" s="126"/>
      <c r="S77" s="131"/>
      <c r="T77" s="94"/>
      <c r="U77" s="132"/>
      <c r="V77" s="70"/>
      <c r="W77" s="1"/>
    </row>
    <row r="78" spans="1:23" ht="36" customHeight="1" thickBot="1">
      <c r="A78" s="134" t="s">
        <v>119</v>
      </c>
      <c r="B78" s="51" t="s">
        <v>26</v>
      </c>
      <c r="C78" s="51" t="s">
        <v>46</v>
      </c>
      <c r="D78" s="51" t="s">
        <v>120</v>
      </c>
      <c r="E78" s="51" t="s">
        <v>92</v>
      </c>
      <c r="F78" s="51" t="s">
        <v>93</v>
      </c>
      <c r="G78" s="46">
        <f t="shared" si="30"/>
        <v>3792474</v>
      </c>
      <c r="H78" s="123">
        <v>158</v>
      </c>
      <c r="I78" s="124">
        <v>316000</v>
      </c>
      <c r="J78" s="91">
        <v>316000</v>
      </c>
      <c r="K78" s="126">
        <v>316000</v>
      </c>
      <c r="L78" s="127">
        <v>158</v>
      </c>
      <c r="M78" s="124">
        <v>316000</v>
      </c>
      <c r="N78" s="128">
        <v>316000</v>
      </c>
      <c r="O78" s="129">
        <v>316000</v>
      </c>
      <c r="P78" s="95">
        <v>316000</v>
      </c>
      <c r="Q78" s="130">
        <v>316000</v>
      </c>
      <c r="R78" s="126">
        <v>316000</v>
      </c>
      <c r="S78" s="131">
        <v>316000</v>
      </c>
      <c r="T78" s="94">
        <v>158</v>
      </c>
      <c r="U78" s="132">
        <v>316000</v>
      </c>
      <c r="V78" s="70">
        <v>316000</v>
      </c>
      <c r="W78" s="1"/>
    </row>
    <row r="79" spans="1:23" ht="18" thickBot="1">
      <c r="A79" s="135" t="s">
        <v>121</v>
      </c>
      <c r="B79" s="51" t="s">
        <v>26</v>
      </c>
      <c r="C79" s="51" t="s">
        <v>122</v>
      </c>
      <c r="D79" s="51" t="s">
        <v>123</v>
      </c>
      <c r="E79" s="51" t="s">
        <v>124</v>
      </c>
      <c r="F79" s="51" t="s">
        <v>95</v>
      </c>
      <c r="G79" s="46">
        <f t="shared" si="30"/>
        <v>12003</v>
      </c>
      <c r="H79" s="52">
        <v>1</v>
      </c>
      <c r="I79" s="93">
        <v>1000</v>
      </c>
      <c r="J79" s="91">
        <v>1000</v>
      </c>
      <c r="K79" s="92">
        <v>1000</v>
      </c>
      <c r="L79" s="97">
        <v>1</v>
      </c>
      <c r="M79" s="60">
        <v>1000</v>
      </c>
      <c r="N79" s="98">
        <v>1000</v>
      </c>
      <c r="O79" s="94">
        <v>1000</v>
      </c>
      <c r="P79" s="95">
        <v>1000</v>
      </c>
      <c r="Q79" s="101">
        <v>1000</v>
      </c>
      <c r="R79" s="92">
        <v>1000</v>
      </c>
      <c r="S79" s="68">
        <v>1000</v>
      </c>
      <c r="T79" s="94">
        <v>1</v>
      </c>
      <c r="U79" s="96">
        <v>1000</v>
      </c>
      <c r="V79" s="100">
        <v>1000</v>
      </c>
      <c r="W79" s="1"/>
    </row>
    <row r="80" spans="1:23" ht="19.95" customHeight="1" thickBot="1">
      <c r="A80" s="72" t="s">
        <v>125</v>
      </c>
      <c r="B80" s="51" t="s">
        <v>26</v>
      </c>
      <c r="C80" s="51" t="s">
        <v>126</v>
      </c>
      <c r="D80" s="51" t="s">
        <v>49</v>
      </c>
      <c r="E80" s="51" t="s">
        <v>29</v>
      </c>
      <c r="F80" s="51" t="s">
        <v>29</v>
      </c>
      <c r="G80" s="46">
        <f t="shared" si="30"/>
        <v>3000000</v>
      </c>
      <c r="H80" s="52">
        <f>H81</f>
        <v>0</v>
      </c>
      <c r="I80" s="52">
        <f t="shared" ref="I80" si="33">I81</f>
        <v>0</v>
      </c>
      <c r="J80" s="52">
        <f t="shared" ref="J80:V80" si="34">J81</f>
        <v>0</v>
      </c>
      <c r="K80" s="52">
        <f t="shared" si="34"/>
        <v>0</v>
      </c>
      <c r="L80" s="52">
        <f t="shared" si="34"/>
        <v>0</v>
      </c>
      <c r="M80" s="52">
        <f t="shared" si="34"/>
        <v>1000000</v>
      </c>
      <c r="N80" s="52">
        <f t="shared" si="34"/>
        <v>1000000</v>
      </c>
      <c r="O80" s="52">
        <f t="shared" si="34"/>
        <v>1000000</v>
      </c>
      <c r="P80" s="52">
        <f t="shared" si="34"/>
        <v>0</v>
      </c>
      <c r="Q80" s="52">
        <f t="shared" si="34"/>
        <v>0</v>
      </c>
      <c r="R80" s="52">
        <f t="shared" si="34"/>
        <v>0</v>
      </c>
      <c r="S80" s="52">
        <f t="shared" si="34"/>
        <v>0</v>
      </c>
      <c r="T80" s="52">
        <f t="shared" si="34"/>
        <v>0</v>
      </c>
      <c r="U80" s="52">
        <f t="shared" si="34"/>
        <v>0</v>
      </c>
      <c r="V80" s="52">
        <f t="shared" si="34"/>
        <v>0</v>
      </c>
      <c r="W80" s="1"/>
    </row>
    <row r="81" spans="1:23" ht="16.95" customHeight="1" thickBot="1">
      <c r="A81" s="122" t="s">
        <v>127</v>
      </c>
      <c r="B81" s="51" t="s">
        <v>26</v>
      </c>
      <c r="C81" s="51" t="s">
        <v>126</v>
      </c>
      <c r="D81" s="51" t="s">
        <v>120</v>
      </c>
      <c r="E81" s="51" t="s">
        <v>29</v>
      </c>
      <c r="F81" s="51" t="s">
        <v>29</v>
      </c>
      <c r="G81" s="46">
        <f t="shared" si="30"/>
        <v>3000000</v>
      </c>
      <c r="H81" s="52">
        <f>H82+H83+H84+H85</f>
        <v>0</v>
      </c>
      <c r="I81" s="52">
        <f t="shared" ref="I81" si="35">I82+I83+I84+I85</f>
        <v>0</v>
      </c>
      <c r="J81" s="52">
        <f t="shared" ref="J81:V81" si="36">J82+J83+J84+J85</f>
        <v>0</v>
      </c>
      <c r="K81" s="52">
        <f t="shared" si="36"/>
        <v>0</v>
      </c>
      <c r="L81" s="52">
        <f t="shared" si="36"/>
        <v>0</v>
      </c>
      <c r="M81" s="52">
        <f t="shared" si="36"/>
        <v>1000000</v>
      </c>
      <c r="N81" s="52">
        <f t="shared" si="36"/>
        <v>1000000</v>
      </c>
      <c r="O81" s="52">
        <f t="shared" si="36"/>
        <v>1000000</v>
      </c>
      <c r="P81" s="52">
        <f t="shared" si="36"/>
        <v>0</v>
      </c>
      <c r="Q81" s="52">
        <f t="shared" si="36"/>
        <v>0</v>
      </c>
      <c r="R81" s="52">
        <f t="shared" si="36"/>
        <v>0</v>
      </c>
      <c r="S81" s="52">
        <f t="shared" si="36"/>
        <v>0</v>
      </c>
      <c r="T81" s="52">
        <f t="shared" si="36"/>
        <v>0</v>
      </c>
      <c r="U81" s="52">
        <f t="shared" si="36"/>
        <v>0</v>
      </c>
      <c r="V81" s="52">
        <f t="shared" si="36"/>
        <v>0</v>
      </c>
      <c r="W81" s="1"/>
    </row>
    <row r="82" spans="1:23" ht="14.7" customHeight="1" thickBot="1">
      <c r="A82" s="58" t="s">
        <v>395</v>
      </c>
      <c r="B82" s="56"/>
      <c r="C82" s="56"/>
      <c r="D82" s="56" t="s">
        <v>347</v>
      </c>
      <c r="E82" s="56" t="s">
        <v>58</v>
      </c>
      <c r="F82" s="56" t="s">
        <v>79</v>
      </c>
      <c r="G82" s="46">
        <f t="shared" si="30"/>
        <v>0</v>
      </c>
      <c r="H82" s="52"/>
      <c r="I82" s="93"/>
      <c r="J82" s="91">
        <v>0</v>
      </c>
      <c r="K82" s="92"/>
      <c r="L82" s="97"/>
      <c r="M82" s="60"/>
      <c r="N82" s="98"/>
      <c r="O82" s="94"/>
      <c r="P82" s="95"/>
      <c r="Q82" s="101"/>
      <c r="R82" s="92"/>
      <c r="S82" s="68"/>
      <c r="T82" s="94">
        <v>0</v>
      </c>
      <c r="U82" s="96"/>
      <c r="V82" s="100"/>
      <c r="W82" s="1"/>
    </row>
    <row r="83" spans="1:23" ht="15" customHeight="1" thickBot="1">
      <c r="A83" s="136" t="s">
        <v>128</v>
      </c>
      <c r="B83" s="56"/>
      <c r="C83" s="56"/>
      <c r="D83" s="56" t="s">
        <v>347</v>
      </c>
      <c r="E83" s="56" t="s">
        <v>102</v>
      </c>
      <c r="F83" s="56" t="s">
        <v>95</v>
      </c>
      <c r="G83" s="46">
        <f t="shared" si="30"/>
        <v>0</v>
      </c>
      <c r="H83" s="52"/>
      <c r="I83" s="93">
        <v>0</v>
      </c>
      <c r="J83" s="91"/>
      <c r="K83" s="92"/>
      <c r="L83" s="97"/>
      <c r="M83" s="93"/>
      <c r="N83" s="98"/>
      <c r="O83" s="94"/>
      <c r="P83" s="95"/>
      <c r="Q83" s="101"/>
      <c r="R83" s="92"/>
      <c r="S83" s="99"/>
      <c r="T83" s="94">
        <v>0</v>
      </c>
      <c r="U83" s="96"/>
      <c r="V83" s="100"/>
      <c r="W83" s="1"/>
    </row>
    <row r="84" spans="1:23" ht="18" customHeight="1" thickBot="1">
      <c r="A84" s="58" t="s">
        <v>412</v>
      </c>
      <c r="B84" s="56"/>
      <c r="C84" s="56"/>
      <c r="D84" s="56" t="s">
        <v>620</v>
      </c>
      <c r="E84" s="56" t="s">
        <v>58</v>
      </c>
      <c r="F84" s="56" t="s">
        <v>108</v>
      </c>
      <c r="G84" s="46">
        <f t="shared" si="30"/>
        <v>3000000</v>
      </c>
      <c r="H84" s="52"/>
      <c r="I84" s="78"/>
      <c r="J84" s="75"/>
      <c r="K84" s="76"/>
      <c r="L84" s="77">
        <v>0</v>
      </c>
      <c r="M84" s="78">
        <v>1000000</v>
      </c>
      <c r="N84" s="116">
        <v>1000000</v>
      </c>
      <c r="O84" s="80">
        <v>1000000</v>
      </c>
      <c r="P84" s="52"/>
      <c r="Q84" s="81"/>
      <c r="R84" s="76"/>
      <c r="S84" s="117"/>
      <c r="T84" s="80">
        <v>0</v>
      </c>
      <c r="U84" s="84"/>
      <c r="V84" s="119">
        <v>0</v>
      </c>
      <c r="W84" s="1"/>
    </row>
    <row r="85" spans="1:23" ht="19.95" customHeight="1" thickBot="1">
      <c r="A85" s="136" t="s">
        <v>129</v>
      </c>
      <c r="B85" s="56"/>
      <c r="C85" s="56"/>
      <c r="D85" s="56"/>
      <c r="E85" s="56" t="s">
        <v>58</v>
      </c>
      <c r="F85" s="56" t="s">
        <v>110</v>
      </c>
      <c r="G85" s="46">
        <f t="shared" si="30"/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1"/>
    </row>
    <row r="86" spans="1:23" ht="18.600000000000001" customHeight="1" thickBot="1">
      <c r="A86" s="147" t="s">
        <v>130</v>
      </c>
      <c r="B86" s="148" t="s">
        <v>31</v>
      </c>
      <c r="C86" s="148" t="s">
        <v>131</v>
      </c>
      <c r="D86" s="148" t="s">
        <v>49</v>
      </c>
      <c r="E86" s="148" t="s">
        <v>29</v>
      </c>
      <c r="F86" s="148" t="s">
        <v>29</v>
      </c>
      <c r="G86" s="419">
        <f t="shared" si="30"/>
        <v>1304474.5</v>
      </c>
      <c r="H86" s="149">
        <f>H87</f>
        <v>91.5</v>
      </c>
      <c r="I86" s="149">
        <f t="shared" ref="I86" si="37">I87</f>
        <v>96600</v>
      </c>
      <c r="J86" s="149">
        <f t="shared" ref="J86:V86" si="38">J87</f>
        <v>96600</v>
      </c>
      <c r="K86" s="443">
        <f t="shared" si="38"/>
        <v>96600</v>
      </c>
      <c r="L86" s="149">
        <f t="shared" si="38"/>
        <v>91.5</v>
      </c>
      <c r="M86" s="149">
        <f t="shared" si="38"/>
        <v>96600</v>
      </c>
      <c r="N86" s="149">
        <f t="shared" si="38"/>
        <v>241600</v>
      </c>
      <c r="O86" s="149">
        <f t="shared" si="38"/>
        <v>96600</v>
      </c>
      <c r="P86" s="149">
        <f t="shared" si="38"/>
        <v>96600</v>
      </c>
      <c r="Q86" s="149">
        <f t="shared" si="38"/>
        <v>96600</v>
      </c>
      <c r="R86" s="149">
        <f t="shared" si="38"/>
        <v>96600</v>
      </c>
      <c r="S86" s="149">
        <f t="shared" si="38"/>
        <v>96600</v>
      </c>
      <c r="T86" s="149">
        <f t="shared" si="38"/>
        <v>91.5</v>
      </c>
      <c r="U86" s="149">
        <f t="shared" si="38"/>
        <v>96600</v>
      </c>
      <c r="V86" s="149">
        <f t="shared" si="38"/>
        <v>96600</v>
      </c>
      <c r="W86" s="1"/>
    </row>
    <row r="87" spans="1:23" ht="16.2" customHeight="1" thickBot="1">
      <c r="A87" s="136" t="s">
        <v>132</v>
      </c>
      <c r="B87" s="56"/>
      <c r="C87" s="56"/>
      <c r="D87" s="56" t="s">
        <v>133</v>
      </c>
      <c r="E87" s="56" t="s">
        <v>29</v>
      </c>
      <c r="F87" s="56" t="s">
        <v>29</v>
      </c>
      <c r="G87" s="46">
        <f t="shared" si="30"/>
        <v>1304474.5</v>
      </c>
      <c r="H87" s="52">
        <f>H88+H102+H103</f>
        <v>91.5</v>
      </c>
      <c r="I87" s="52">
        <f t="shared" ref="I87" si="39">I88+I102+I103</f>
        <v>96600</v>
      </c>
      <c r="J87" s="52">
        <f t="shared" ref="J87:V87" si="40">J88+J102+J103</f>
        <v>96600</v>
      </c>
      <c r="K87" s="439">
        <f t="shared" si="40"/>
        <v>96600</v>
      </c>
      <c r="L87" s="52">
        <f t="shared" si="40"/>
        <v>91.5</v>
      </c>
      <c r="M87" s="52">
        <f t="shared" si="40"/>
        <v>96600</v>
      </c>
      <c r="N87" s="52">
        <f t="shared" si="40"/>
        <v>241600</v>
      </c>
      <c r="O87" s="52">
        <f t="shared" si="40"/>
        <v>96600</v>
      </c>
      <c r="P87" s="52">
        <f t="shared" si="40"/>
        <v>96600</v>
      </c>
      <c r="Q87" s="52">
        <f t="shared" si="40"/>
        <v>96600</v>
      </c>
      <c r="R87" s="52">
        <f t="shared" si="40"/>
        <v>96600</v>
      </c>
      <c r="S87" s="52">
        <f t="shared" si="40"/>
        <v>96600</v>
      </c>
      <c r="T87" s="52">
        <f>T88+T102+T103</f>
        <v>91.5</v>
      </c>
      <c r="U87" s="52">
        <f t="shared" si="40"/>
        <v>96600</v>
      </c>
      <c r="V87" s="52">
        <f t="shared" si="40"/>
        <v>96600</v>
      </c>
      <c r="W87" s="1"/>
    </row>
    <row r="88" spans="1:23" ht="17.399999999999999" customHeight="1" thickBot="1">
      <c r="A88" s="150" t="s">
        <v>33</v>
      </c>
      <c r="B88" s="56"/>
      <c r="C88" s="56"/>
      <c r="D88" s="56"/>
      <c r="E88" s="56"/>
      <c r="F88" s="55" t="s">
        <v>34</v>
      </c>
      <c r="G88" s="46">
        <f t="shared" si="30"/>
        <v>1185326.5</v>
      </c>
      <c r="H88" s="52">
        <f>H89+H93</f>
        <v>83.5</v>
      </c>
      <c r="I88" s="52">
        <f t="shared" ref="I88" si="41">I89+I93</f>
        <v>88204</v>
      </c>
      <c r="J88" s="52">
        <f t="shared" ref="J88:V88" si="42">J89+J93</f>
        <v>88204</v>
      </c>
      <c r="K88" s="439">
        <f t="shared" si="42"/>
        <v>88000</v>
      </c>
      <c r="L88" s="52">
        <f t="shared" si="42"/>
        <v>83.5</v>
      </c>
      <c r="M88" s="52">
        <f t="shared" si="42"/>
        <v>88204</v>
      </c>
      <c r="N88" s="52">
        <f t="shared" si="42"/>
        <v>221340</v>
      </c>
      <c r="O88" s="52">
        <f t="shared" si="42"/>
        <v>88204</v>
      </c>
      <c r="P88" s="52">
        <f t="shared" si="42"/>
        <v>88204</v>
      </c>
      <c r="Q88" s="52">
        <f t="shared" si="42"/>
        <v>88204</v>
      </c>
      <c r="R88" s="52">
        <f t="shared" si="42"/>
        <v>88000</v>
      </c>
      <c r="S88" s="52">
        <f t="shared" si="42"/>
        <v>85204</v>
      </c>
      <c r="T88" s="52">
        <f t="shared" si="42"/>
        <v>83.5</v>
      </c>
      <c r="U88" s="439">
        <f t="shared" si="42"/>
        <v>88204</v>
      </c>
      <c r="V88" s="439">
        <f t="shared" si="42"/>
        <v>85104</v>
      </c>
      <c r="W88" s="1"/>
    </row>
    <row r="89" spans="1:23" ht="16.2" customHeight="1" thickBot="1">
      <c r="A89" s="72" t="s">
        <v>35</v>
      </c>
      <c r="B89" s="56"/>
      <c r="C89" s="56"/>
      <c r="D89" s="56"/>
      <c r="E89" s="56"/>
      <c r="F89" s="56" t="s">
        <v>36</v>
      </c>
      <c r="G89" s="46">
        <f t="shared" si="30"/>
        <v>1185326.5</v>
      </c>
      <c r="H89" s="52">
        <f>H90+H91+H92</f>
        <v>83.5</v>
      </c>
      <c r="I89" s="52">
        <f t="shared" ref="I89" si="43">I90+I91+I92</f>
        <v>88204</v>
      </c>
      <c r="J89" s="52">
        <f t="shared" ref="J89:V89" si="44">J90+J91+J92</f>
        <v>88204</v>
      </c>
      <c r="K89" s="439">
        <f t="shared" si="44"/>
        <v>88000</v>
      </c>
      <c r="L89" s="52">
        <f t="shared" si="44"/>
        <v>83.5</v>
      </c>
      <c r="M89" s="52">
        <f t="shared" si="44"/>
        <v>88204</v>
      </c>
      <c r="N89" s="52">
        <f t="shared" si="44"/>
        <v>221340</v>
      </c>
      <c r="O89" s="52">
        <f t="shared" si="44"/>
        <v>88204</v>
      </c>
      <c r="P89" s="52">
        <f t="shared" si="44"/>
        <v>88204</v>
      </c>
      <c r="Q89" s="52">
        <f t="shared" si="44"/>
        <v>88204</v>
      </c>
      <c r="R89" s="52">
        <f t="shared" si="44"/>
        <v>88000</v>
      </c>
      <c r="S89" s="52">
        <f t="shared" si="44"/>
        <v>85204</v>
      </c>
      <c r="T89" s="52">
        <f t="shared" si="44"/>
        <v>83.5</v>
      </c>
      <c r="U89" s="439">
        <f t="shared" si="44"/>
        <v>88204</v>
      </c>
      <c r="V89" s="439">
        <f t="shared" si="44"/>
        <v>85104</v>
      </c>
      <c r="W89" s="1"/>
    </row>
    <row r="90" spans="1:23" ht="16.2" customHeight="1" thickBot="1">
      <c r="A90" s="58" t="s">
        <v>37</v>
      </c>
      <c r="B90" s="56"/>
      <c r="C90" s="56"/>
      <c r="D90" s="56"/>
      <c r="E90" s="56" t="s">
        <v>38</v>
      </c>
      <c r="F90" s="56" t="s">
        <v>39</v>
      </c>
      <c r="G90" s="46">
        <f t="shared" si="30"/>
        <v>908368.29999999993</v>
      </c>
      <c r="H90" s="52">
        <v>64.099999999999994</v>
      </c>
      <c r="I90" s="52">
        <v>67464</v>
      </c>
      <c r="J90" s="52">
        <v>67464</v>
      </c>
      <c r="K90" s="52">
        <v>67500</v>
      </c>
      <c r="L90" s="52">
        <v>64.099999999999994</v>
      </c>
      <c r="M90" s="52">
        <v>67464</v>
      </c>
      <c r="N90" s="52">
        <v>170000</v>
      </c>
      <c r="O90" s="52">
        <v>67464</v>
      </c>
      <c r="P90" s="52">
        <v>67464</v>
      </c>
      <c r="Q90" s="52">
        <v>67464</v>
      </c>
      <c r="R90" s="52">
        <v>67600</v>
      </c>
      <c r="S90" s="52">
        <v>65464</v>
      </c>
      <c r="T90" s="52">
        <v>64.099999999999994</v>
      </c>
      <c r="U90" s="52">
        <v>67464</v>
      </c>
      <c r="V90" s="52">
        <v>65364</v>
      </c>
      <c r="W90" s="1"/>
    </row>
    <row r="91" spans="1:23" ht="14.4" customHeight="1" thickBot="1">
      <c r="A91" s="58" t="s">
        <v>40</v>
      </c>
      <c r="B91" s="56"/>
      <c r="C91" s="56"/>
      <c r="D91" s="56"/>
      <c r="E91" s="56" t="s">
        <v>41</v>
      </c>
      <c r="F91" s="56" t="s">
        <v>42</v>
      </c>
      <c r="G91" s="46">
        <f t="shared" si="30"/>
        <v>0</v>
      </c>
      <c r="H91" s="52"/>
      <c r="I91" s="93"/>
      <c r="J91" s="91"/>
      <c r="K91" s="454"/>
      <c r="L91" s="97"/>
      <c r="M91" s="93"/>
      <c r="N91" s="98"/>
      <c r="O91" s="94"/>
      <c r="P91" s="95"/>
      <c r="Q91" s="101"/>
      <c r="R91" s="92"/>
      <c r="S91" s="131"/>
      <c r="T91" s="94"/>
      <c r="U91" s="96"/>
      <c r="V91" s="450"/>
      <c r="W91" s="1"/>
    </row>
    <row r="92" spans="1:23" ht="14.4" customHeight="1" thickBot="1">
      <c r="A92" s="58" t="s">
        <v>43</v>
      </c>
      <c r="B92" s="51"/>
      <c r="C92" s="51"/>
      <c r="D92" s="51"/>
      <c r="E92" s="56" t="s">
        <v>44</v>
      </c>
      <c r="F92" s="56" t="s">
        <v>45</v>
      </c>
      <c r="G92" s="46">
        <f>H92+I92+J92+K92+L92+M92+N92+O92+P92+Q92+R92+S92+T92+U92+V92</f>
        <v>276958.19999999995</v>
      </c>
      <c r="H92" s="52">
        <v>19.399999999999999</v>
      </c>
      <c r="I92" s="52">
        <v>20740</v>
      </c>
      <c r="J92" s="52">
        <v>20740</v>
      </c>
      <c r="K92" s="52">
        <v>20500</v>
      </c>
      <c r="L92" s="52">
        <v>19.399999999999999</v>
      </c>
      <c r="M92" s="52">
        <v>20740</v>
      </c>
      <c r="N92" s="52">
        <v>51340</v>
      </c>
      <c r="O92" s="52">
        <v>20740</v>
      </c>
      <c r="P92" s="52">
        <v>20740</v>
      </c>
      <c r="Q92" s="52">
        <v>20740</v>
      </c>
      <c r="R92" s="52">
        <v>20400</v>
      </c>
      <c r="S92" s="52">
        <v>19740</v>
      </c>
      <c r="T92" s="52">
        <v>19.399999999999999</v>
      </c>
      <c r="U92" s="52">
        <v>20740</v>
      </c>
      <c r="V92" s="52">
        <v>19740</v>
      </c>
      <c r="W92" s="1"/>
    </row>
    <row r="93" spans="1:23" ht="15.6" hidden="1" customHeight="1" thickBot="1">
      <c r="A93" s="72" t="s">
        <v>52</v>
      </c>
      <c r="B93" s="56"/>
      <c r="C93" s="56"/>
      <c r="D93" s="56"/>
      <c r="E93" s="56"/>
      <c r="F93" s="51" t="s">
        <v>53</v>
      </c>
      <c r="G93" s="46">
        <f t="shared" si="30"/>
        <v>0</v>
      </c>
      <c r="H93" s="52">
        <f>H94+H95+H96+H99+H100+H101</f>
        <v>0</v>
      </c>
      <c r="I93" s="52">
        <f t="shared" ref="I93" si="45">I94+I95+I96+I99+I100+I101</f>
        <v>0</v>
      </c>
      <c r="J93" s="52">
        <f t="shared" ref="J93:V93" si="46">J94+J95+J96+J99+J100+J101</f>
        <v>0</v>
      </c>
      <c r="K93" s="439">
        <f t="shared" si="46"/>
        <v>0</v>
      </c>
      <c r="L93" s="52">
        <f t="shared" si="46"/>
        <v>0</v>
      </c>
      <c r="M93" s="52">
        <f t="shared" si="46"/>
        <v>0</v>
      </c>
      <c r="N93" s="52">
        <f t="shared" si="46"/>
        <v>0</v>
      </c>
      <c r="O93" s="52">
        <f t="shared" si="46"/>
        <v>0</v>
      </c>
      <c r="P93" s="52">
        <f t="shared" si="46"/>
        <v>0</v>
      </c>
      <c r="Q93" s="52">
        <f t="shared" si="46"/>
        <v>0</v>
      </c>
      <c r="R93" s="52">
        <f t="shared" si="46"/>
        <v>0</v>
      </c>
      <c r="S93" s="52">
        <f t="shared" si="46"/>
        <v>0</v>
      </c>
      <c r="T93" s="52">
        <f t="shared" si="46"/>
        <v>0</v>
      </c>
      <c r="U93" s="52">
        <f t="shared" si="46"/>
        <v>0</v>
      </c>
      <c r="V93" s="52">
        <f t="shared" si="46"/>
        <v>0</v>
      </c>
      <c r="W93" s="1"/>
    </row>
    <row r="94" spans="1:23" ht="16.95" hidden="1" customHeight="1" thickBot="1">
      <c r="A94" s="58" t="s">
        <v>54</v>
      </c>
      <c r="B94" s="54"/>
      <c r="C94" s="54"/>
      <c r="D94" s="54"/>
      <c r="E94" s="56" t="s">
        <v>55</v>
      </c>
      <c r="F94" s="56" t="s">
        <v>56</v>
      </c>
      <c r="G94" s="46">
        <f t="shared" si="30"/>
        <v>0</v>
      </c>
      <c r="H94" s="52">
        <v>0</v>
      </c>
      <c r="I94" s="78">
        <v>0</v>
      </c>
      <c r="J94" s="75">
        <v>0</v>
      </c>
      <c r="K94" s="455">
        <v>0</v>
      </c>
      <c r="L94" s="77">
        <v>0</v>
      </c>
      <c r="M94" s="78">
        <v>0</v>
      </c>
      <c r="N94" s="116">
        <v>0</v>
      </c>
      <c r="O94" s="80">
        <v>0</v>
      </c>
      <c r="P94" s="52">
        <v>0</v>
      </c>
      <c r="Q94" s="81">
        <v>0</v>
      </c>
      <c r="R94" s="76">
        <v>0</v>
      </c>
      <c r="S94" s="117">
        <v>0</v>
      </c>
      <c r="T94" s="80">
        <v>0</v>
      </c>
      <c r="U94" s="118">
        <v>0</v>
      </c>
      <c r="V94" s="119">
        <v>0</v>
      </c>
      <c r="W94" s="1"/>
    </row>
    <row r="95" spans="1:23" ht="18.600000000000001" hidden="1" customHeight="1" thickBot="1">
      <c r="A95" s="58" t="s">
        <v>59</v>
      </c>
      <c r="B95" s="56"/>
      <c r="C95" s="56"/>
      <c r="D95" s="56"/>
      <c r="E95" s="56" t="s">
        <v>58</v>
      </c>
      <c r="F95" s="56" t="s">
        <v>60</v>
      </c>
      <c r="G95" s="46">
        <f t="shared" si="30"/>
        <v>0</v>
      </c>
      <c r="H95" s="52"/>
      <c r="I95" s="78"/>
      <c r="J95" s="75"/>
      <c r="K95" s="455"/>
      <c r="L95" s="77"/>
      <c r="M95" s="78"/>
      <c r="N95" s="116"/>
      <c r="O95" s="80"/>
      <c r="P95" s="52"/>
      <c r="Q95" s="81"/>
      <c r="R95" s="76"/>
      <c r="S95" s="117"/>
      <c r="T95" s="80"/>
      <c r="U95" s="118"/>
      <c r="V95" s="119"/>
      <c r="W95" s="1"/>
    </row>
    <row r="96" spans="1:23" ht="18" hidden="1" customHeight="1" thickBot="1">
      <c r="A96" s="58" t="s">
        <v>61</v>
      </c>
      <c r="B96" s="56"/>
      <c r="C96" s="56"/>
      <c r="D96" s="56"/>
      <c r="E96" s="56" t="s">
        <v>58</v>
      </c>
      <c r="F96" s="56" t="s">
        <v>62</v>
      </c>
      <c r="G96" s="46">
        <f t="shared" si="30"/>
        <v>0</v>
      </c>
      <c r="H96" s="123">
        <f>H97+H98</f>
        <v>0</v>
      </c>
      <c r="I96" s="123">
        <f t="shared" ref="I96" si="47">I97+I98</f>
        <v>0</v>
      </c>
      <c r="J96" s="123">
        <f t="shared" ref="J96:V96" si="48">J97+J98</f>
        <v>0</v>
      </c>
      <c r="K96" s="446">
        <f t="shared" si="48"/>
        <v>0</v>
      </c>
      <c r="L96" s="123">
        <f t="shared" si="48"/>
        <v>0</v>
      </c>
      <c r="M96" s="123">
        <f t="shared" si="48"/>
        <v>0</v>
      </c>
      <c r="N96" s="123">
        <f t="shared" si="48"/>
        <v>0</v>
      </c>
      <c r="O96" s="123">
        <f t="shared" si="48"/>
        <v>0</v>
      </c>
      <c r="P96" s="123">
        <f t="shared" si="48"/>
        <v>0</v>
      </c>
      <c r="Q96" s="123">
        <f t="shared" si="48"/>
        <v>0</v>
      </c>
      <c r="R96" s="123">
        <f t="shared" si="48"/>
        <v>0</v>
      </c>
      <c r="S96" s="123">
        <f t="shared" si="48"/>
        <v>0</v>
      </c>
      <c r="T96" s="123">
        <f t="shared" si="48"/>
        <v>0</v>
      </c>
      <c r="U96" s="123">
        <f t="shared" si="48"/>
        <v>0</v>
      </c>
      <c r="V96" s="123">
        <f t="shared" si="48"/>
        <v>0</v>
      </c>
      <c r="W96" s="1"/>
    </row>
    <row r="97" spans="1:23" ht="19.2" hidden="1" customHeight="1" thickBot="1">
      <c r="A97" s="58" t="s">
        <v>63</v>
      </c>
      <c r="B97" s="56"/>
      <c r="C97" s="56"/>
      <c r="D97" s="56"/>
      <c r="E97" s="56" t="s">
        <v>58</v>
      </c>
      <c r="F97" s="56"/>
      <c r="G97" s="46">
        <f t="shared" si="30"/>
        <v>0</v>
      </c>
      <c r="H97" s="123"/>
      <c r="I97" s="123"/>
      <c r="J97" s="123"/>
      <c r="K97" s="456">
        <v>0</v>
      </c>
      <c r="L97" s="152"/>
      <c r="M97" s="153"/>
      <c r="N97" s="154"/>
      <c r="O97" s="155"/>
      <c r="P97" s="123"/>
      <c r="Q97" s="156"/>
      <c r="R97" s="151"/>
      <c r="S97" s="157"/>
      <c r="T97" s="155">
        <v>0</v>
      </c>
      <c r="U97" s="158"/>
      <c r="V97" s="159"/>
      <c r="W97" s="1"/>
    </row>
    <row r="98" spans="1:23" ht="18.600000000000001" hidden="1" customHeight="1" thickBot="1">
      <c r="A98" s="58" t="s">
        <v>64</v>
      </c>
      <c r="B98" s="56"/>
      <c r="C98" s="56"/>
      <c r="D98" s="56"/>
      <c r="E98" s="56" t="s">
        <v>58</v>
      </c>
      <c r="F98" s="56"/>
      <c r="G98" s="46">
        <f t="shared" si="30"/>
        <v>0</v>
      </c>
      <c r="H98" s="123"/>
      <c r="I98" s="124"/>
      <c r="J98" s="125"/>
      <c r="K98" s="457"/>
      <c r="L98" s="127"/>
      <c r="M98" s="124"/>
      <c r="N98" s="98"/>
      <c r="O98" s="129"/>
      <c r="P98" s="133"/>
      <c r="Q98" s="130"/>
      <c r="R98" s="126"/>
      <c r="S98" s="131"/>
      <c r="T98" s="129">
        <v>0</v>
      </c>
      <c r="U98" s="132"/>
      <c r="V98" s="70"/>
      <c r="W98" s="1"/>
    </row>
    <row r="99" spans="1:23" ht="17.399999999999999" hidden="1" customHeight="1" thickBot="1">
      <c r="A99" s="58" t="s">
        <v>134</v>
      </c>
      <c r="B99" s="56"/>
      <c r="C99" s="56"/>
      <c r="D99" s="56"/>
      <c r="E99" s="56" t="s">
        <v>58</v>
      </c>
      <c r="F99" s="56" t="s">
        <v>70</v>
      </c>
      <c r="G99" s="46">
        <f t="shared" si="30"/>
        <v>0</v>
      </c>
      <c r="H99" s="52"/>
      <c r="I99" s="78"/>
      <c r="J99" s="75"/>
      <c r="K99" s="455"/>
      <c r="L99" s="77"/>
      <c r="M99" s="78"/>
      <c r="N99" s="116"/>
      <c r="O99" s="80"/>
      <c r="P99" s="52"/>
      <c r="Q99" s="81"/>
      <c r="R99" s="76"/>
      <c r="S99" s="117"/>
      <c r="T99" s="80"/>
      <c r="U99" s="118"/>
      <c r="V99" s="119"/>
      <c r="W99" s="1"/>
    </row>
    <row r="100" spans="1:23" ht="16.95" hidden="1" customHeight="1" thickBot="1">
      <c r="A100" s="58" t="s">
        <v>71</v>
      </c>
      <c r="B100" s="56"/>
      <c r="C100" s="56"/>
      <c r="D100" s="56"/>
      <c r="E100" s="56" t="s">
        <v>58</v>
      </c>
      <c r="F100" s="56" t="s">
        <v>72</v>
      </c>
      <c r="G100" s="46">
        <f t="shared" si="30"/>
        <v>0</v>
      </c>
      <c r="H100" s="123"/>
      <c r="I100" s="93"/>
      <c r="J100" s="125"/>
      <c r="K100" s="457"/>
      <c r="L100" s="127"/>
      <c r="M100" s="93"/>
      <c r="N100" s="98"/>
      <c r="O100" s="94"/>
      <c r="P100" s="95"/>
      <c r="Q100" s="130"/>
      <c r="R100" s="126"/>
      <c r="S100" s="131"/>
      <c r="T100" s="94"/>
      <c r="U100" s="96"/>
      <c r="V100" s="70"/>
      <c r="W100" s="1"/>
    </row>
    <row r="101" spans="1:23" ht="15.6" hidden="1" customHeight="1" thickBot="1">
      <c r="A101" s="58" t="s">
        <v>80</v>
      </c>
      <c r="B101" s="56"/>
      <c r="C101" s="56"/>
      <c r="D101" s="56"/>
      <c r="E101" s="56" t="s">
        <v>58</v>
      </c>
      <c r="F101" s="56" t="s">
        <v>79</v>
      </c>
      <c r="G101" s="46">
        <f t="shared" si="30"/>
        <v>0</v>
      </c>
      <c r="H101" s="102"/>
      <c r="I101" s="103"/>
      <c r="J101" s="104"/>
      <c r="K101" s="457"/>
      <c r="L101" s="106"/>
      <c r="M101" s="103"/>
      <c r="N101" s="107"/>
      <c r="O101" s="108"/>
      <c r="P101" s="109"/>
      <c r="Q101" s="110"/>
      <c r="R101" s="105"/>
      <c r="S101" s="111"/>
      <c r="T101" s="108"/>
      <c r="U101" s="112"/>
      <c r="V101" s="70"/>
      <c r="W101" s="1"/>
    </row>
    <row r="102" spans="1:23" ht="17.399999999999999" hidden="1" customHeight="1" thickBot="1">
      <c r="A102" s="122" t="s">
        <v>104</v>
      </c>
      <c r="B102" s="56"/>
      <c r="C102" s="56"/>
      <c r="D102" s="56"/>
      <c r="E102" s="56" t="s">
        <v>58</v>
      </c>
      <c r="F102" s="56" t="s">
        <v>95</v>
      </c>
      <c r="G102" s="46">
        <f t="shared" si="30"/>
        <v>0</v>
      </c>
      <c r="H102" s="160"/>
      <c r="I102" s="161"/>
      <c r="J102" s="162"/>
      <c r="K102" s="458"/>
      <c r="L102" s="164"/>
      <c r="M102" s="161"/>
      <c r="N102" s="165"/>
      <c r="O102" s="166"/>
      <c r="P102" s="167"/>
      <c r="Q102" s="168"/>
      <c r="R102" s="163"/>
      <c r="S102" s="169"/>
      <c r="T102" s="166"/>
      <c r="U102" s="96"/>
      <c r="V102" s="100"/>
      <c r="W102" s="1"/>
    </row>
    <row r="103" spans="1:23" ht="18" customHeight="1" thickBot="1">
      <c r="A103" s="53" t="s">
        <v>105</v>
      </c>
      <c r="B103" s="56"/>
      <c r="C103" s="56"/>
      <c r="D103" s="56"/>
      <c r="E103" s="56"/>
      <c r="F103" s="55" t="s">
        <v>106</v>
      </c>
      <c r="G103" s="46">
        <f t="shared" si="30"/>
        <v>119148</v>
      </c>
      <c r="H103" s="170">
        <f>H104+H106</f>
        <v>8</v>
      </c>
      <c r="I103" s="170">
        <f t="shared" ref="I103" si="49">I104+I106</f>
        <v>8396</v>
      </c>
      <c r="J103" s="170">
        <f t="shared" ref="J103:V103" si="50">J104+J106</f>
        <v>8396</v>
      </c>
      <c r="K103" s="440">
        <f t="shared" si="50"/>
        <v>8600</v>
      </c>
      <c r="L103" s="170">
        <f t="shared" si="50"/>
        <v>8</v>
      </c>
      <c r="M103" s="170">
        <f t="shared" si="50"/>
        <v>8396</v>
      </c>
      <c r="N103" s="170">
        <f t="shared" si="50"/>
        <v>20260</v>
      </c>
      <c r="O103" s="170">
        <f t="shared" si="50"/>
        <v>8396</v>
      </c>
      <c r="P103" s="170">
        <f t="shared" si="50"/>
        <v>8396</v>
      </c>
      <c r="Q103" s="170">
        <f t="shared" si="50"/>
        <v>8396</v>
      </c>
      <c r="R103" s="170">
        <f t="shared" si="50"/>
        <v>8600</v>
      </c>
      <c r="S103" s="170">
        <f t="shared" si="50"/>
        <v>11396</v>
      </c>
      <c r="T103" s="170">
        <f t="shared" si="50"/>
        <v>8</v>
      </c>
      <c r="U103" s="440">
        <f t="shared" si="50"/>
        <v>8396</v>
      </c>
      <c r="V103" s="170">
        <f t="shared" si="50"/>
        <v>11496</v>
      </c>
      <c r="W103" s="1"/>
    </row>
    <row r="104" spans="1:23" ht="19.95" customHeight="1" thickBot="1">
      <c r="A104" s="58" t="s">
        <v>107</v>
      </c>
      <c r="B104" s="56"/>
      <c r="C104" s="56"/>
      <c r="D104" s="56"/>
      <c r="E104" s="56" t="s">
        <v>58</v>
      </c>
      <c r="F104" s="56" t="s">
        <v>108</v>
      </c>
      <c r="G104" s="46">
        <f t="shared" si="30"/>
        <v>0</v>
      </c>
      <c r="H104" s="123">
        <f>H105</f>
        <v>0</v>
      </c>
      <c r="I104" s="123">
        <f t="shared" ref="I104" si="51">I105</f>
        <v>0</v>
      </c>
      <c r="J104" s="123">
        <f t="shared" ref="J104:V104" si="52">J105</f>
        <v>0</v>
      </c>
      <c r="K104" s="446">
        <f t="shared" si="52"/>
        <v>0</v>
      </c>
      <c r="L104" s="123">
        <f t="shared" si="52"/>
        <v>0</v>
      </c>
      <c r="M104" s="123">
        <f t="shared" si="52"/>
        <v>0</v>
      </c>
      <c r="N104" s="123">
        <f t="shared" si="52"/>
        <v>0</v>
      </c>
      <c r="O104" s="123">
        <f t="shared" si="52"/>
        <v>0</v>
      </c>
      <c r="P104" s="123">
        <f t="shared" si="52"/>
        <v>0</v>
      </c>
      <c r="Q104" s="123">
        <f t="shared" si="52"/>
        <v>0</v>
      </c>
      <c r="R104" s="123">
        <f t="shared" si="52"/>
        <v>0</v>
      </c>
      <c r="S104" s="123">
        <f t="shared" si="52"/>
        <v>0</v>
      </c>
      <c r="T104" s="123">
        <f t="shared" si="52"/>
        <v>0</v>
      </c>
      <c r="U104" s="123">
        <f t="shared" si="52"/>
        <v>0</v>
      </c>
      <c r="V104" s="123">
        <f t="shared" si="52"/>
        <v>0</v>
      </c>
      <c r="W104" s="1"/>
    </row>
    <row r="105" spans="1:23" ht="19.95" customHeight="1" thickBot="1">
      <c r="A105" s="58"/>
      <c r="B105" s="56"/>
      <c r="C105" s="56"/>
      <c r="D105" s="56"/>
      <c r="E105" s="56"/>
      <c r="F105" s="56"/>
      <c r="G105" s="46">
        <f t="shared" si="30"/>
        <v>0</v>
      </c>
      <c r="H105" s="123"/>
      <c r="I105" s="78"/>
      <c r="J105" s="75"/>
      <c r="K105" s="455"/>
      <c r="L105" s="77">
        <v>0</v>
      </c>
      <c r="M105" s="78"/>
      <c r="N105" s="116"/>
      <c r="O105" s="80"/>
      <c r="P105" s="52"/>
      <c r="Q105" s="81"/>
      <c r="R105" s="76"/>
      <c r="S105" s="117"/>
      <c r="T105" s="80"/>
      <c r="U105" s="84"/>
      <c r="V105" s="85"/>
      <c r="W105" s="1"/>
    </row>
    <row r="106" spans="1:23" ht="18.600000000000001" customHeight="1" thickBot="1">
      <c r="A106" s="58" t="s">
        <v>109</v>
      </c>
      <c r="B106" s="56"/>
      <c r="C106" s="56"/>
      <c r="D106" s="56"/>
      <c r="E106" s="56" t="s">
        <v>58</v>
      </c>
      <c r="F106" s="56" t="s">
        <v>110</v>
      </c>
      <c r="G106" s="46">
        <f t="shared" si="30"/>
        <v>119148</v>
      </c>
      <c r="H106" s="52">
        <f>H107+H108+H109</f>
        <v>8</v>
      </c>
      <c r="I106" s="52">
        <f t="shared" ref="I106" si="53">I107+I108+I109</f>
        <v>8396</v>
      </c>
      <c r="J106" s="52">
        <f t="shared" ref="J106:V106" si="54">J107+J108+J109</f>
        <v>8396</v>
      </c>
      <c r="K106" s="439">
        <f t="shared" si="54"/>
        <v>8600</v>
      </c>
      <c r="L106" s="52">
        <f t="shared" si="54"/>
        <v>8</v>
      </c>
      <c r="M106" s="52">
        <f t="shared" si="54"/>
        <v>8396</v>
      </c>
      <c r="N106" s="52">
        <f t="shared" si="54"/>
        <v>20260</v>
      </c>
      <c r="O106" s="52">
        <f t="shared" si="54"/>
        <v>8396</v>
      </c>
      <c r="P106" s="52">
        <f t="shared" si="54"/>
        <v>8396</v>
      </c>
      <c r="Q106" s="52">
        <f t="shared" si="54"/>
        <v>8396</v>
      </c>
      <c r="R106" s="52">
        <f t="shared" si="54"/>
        <v>8600</v>
      </c>
      <c r="S106" s="52">
        <f t="shared" si="54"/>
        <v>11396</v>
      </c>
      <c r="T106" s="52">
        <f t="shared" si="54"/>
        <v>8</v>
      </c>
      <c r="U106" s="439">
        <f t="shared" si="54"/>
        <v>8396</v>
      </c>
      <c r="V106" s="439">
        <f t="shared" si="54"/>
        <v>11496</v>
      </c>
      <c r="W106" s="1"/>
    </row>
    <row r="107" spans="1:23" ht="18.600000000000001" customHeight="1" thickBot="1">
      <c r="A107" s="122" t="s">
        <v>111</v>
      </c>
      <c r="B107" s="56"/>
      <c r="C107" s="56"/>
      <c r="D107" s="56"/>
      <c r="E107" s="56" t="s">
        <v>58</v>
      </c>
      <c r="F107" s="56"/>
      <c r="G107" s="46">
        <f t="shared" si="30"/>
        <v>0</v>
      </c>
      <c r="H107" s="52"/>
      <c r="I107" s="93"/>
      <c r="J107" s="91"/>
      <c r="K107" s="454"/>
      <c r="L107" s="97"/>
      <c r="M107" s="93"/>
      <c r="N107" s="98"/>
      <c r="O107" s="94"/>
      <c r="P107" s="95"/>
      <c r="Q107" s="101"/>
      <c r="R107" s="92"/>
      <c r="S107" s="99">
        <v>0</v>
      </c>
      <c r="T107" s="94"/>
      <c r="U107" s="96"/>
      <c r="V107" s="100"/>
      <c r="W107" s="1"/>
    </row>
    <row r="108" spans="1:23" ht="15" customHeight="1" thickBot="1">
      <c r="A108" s="122" t="s">
        <v>114</v>
      </c>
      <c r="B108" s="56"/>
      <c r="C108" s="56"/>
      <c r="D108" s="56"/>
      <c r="E108" s="56" t="s">
        <v>58</v>
      </c>
      <c r="F108" s="56"/>
      <c r="G108" s="46">
        <f t="shared" si="30"/>
        <v>98888</v>
      </c>
      <c r="H108" s="52">
        <v>8</v>
      </c>
      <c r="I108" s="52">
        <v>8396</v>
      </c>
      <c r="J108" s="52">
        <v>8396</v>
      </c>
      <c r="K108" s="52">
        <v>8600</v>
      </c>
      <c r="L108" s="52">
        <v>8</v>
      </c>
      <c r="M108" s="52">
        <v>8396</v>
      </c>
      <c r="N108" s="52">
        <v>0</v>
      </c>
      <c r="O108" s="52">
        <v>8396</v>
      </c>
      <c r="P108" s="52">
        <v>8396</v>
      </c>
      <c r="Q108" s="52">
        <v>8396</v>
      </c>
      <c r="R108" s="52">
        <v>8600</v>
      </c>
      <c r="S108" s="52">
        <v>11396</v>
      </c>
      <c r="T108" s="52">
        <v>8</v>
      </c>
      <c r="U108" s="52">
        <v>8396</v>
      </c>
      <c r="V108" s="52">
        <v>11496</v>
      </c>
      <c r="W108" s="1"/>
    </row>
    <row r="109" spans="1:23" ht="15.6" customHeight="1" thickBot="1">
      <c r="A109" s="122" t="s">
        <v>115</v>
      </c>
      <c r="B109" s="56"/>
      <c r="C109" s="56"/>
      <c r="D109" s="56"/>
      <c r="E109" s="56" t="s">
        <v>58</v>
      </c>
      <c r="F109" s="56"/>
      <c r="G109" s="46">
        <f t="shared" si="30"/>
        <v>20260</v>
      </c>
      <c r="H109" s="52"/>
      <c r="I109" s="93"/>
      <c r="J109" s="125"/>
      <c r="K109" s="454"/>
      <c r="L109" s="127"/>
      <c r="M109" s="93"/>
      <c r="N109" s="98">
        <v>20260</v>
      </c>
      <c r="O109" s="94"/>
      <c r="P109" s="95"/>
      <c r="Q109" s="130"/>
      <c r="R109" s="92"/>
      <c r="S109" s="99"/>
      <c r="T109" s="94"/>
      <c r="U109" s="96"/>
      <c r="V109" s="100"/>
      <c r="W109" s="1"/>
    </row>
    <row r="110" spans="1:23" ht="18" thickBot="1">
      <c r="A110" s="181" t="s">
        <v>135</v>
      </c>
      <c r="B110" s="148" t="s">
        <v>131</v>
      </c>
      <c r="C110" s="148" t="s">
        <v>27</v>
      </c>
      <c r="D110" s="148" t="s">
        <v>49</v>
      </c>
      <c r="E110" s="148" t="s">
        <v>29</v>
      </c>
      <c r="F110" s="148" t="s">
        <v>29</v>
      </c>
      <c r="G110" s="419">
        <f t="shared" si="30"/>
        <v>761803</v>
      </c>
      <c r="H110" s="149">
        <f>H111+H117+H119</f>
        <v>1</v>
      </c>
      <c r="I110" s="149">
        <f t="shared" ref="I110" si="55">I111+I117+I119</f>
        <v>1000</v>
      </c>
      <c r="J110" s="149">
        <f t="shared" ref="J110:V110" si="56">J111+J117+J119</f>
        <v>1000</v>
      </c>
      <c r="K110" s="149">
        <f t="shared" si="56"/>
        <v>701000</v>
      </c>
      <c r="L110" s="149">
        <f t="shared" si="56"/>
        <v>1</v>
      </c>
      <c r="M110" s="149">
        <f t="shared" si="56"/>
        <v>1000</v>
      </c>
      <c r="N110" s="149">
        <f t="shared" si="56"/>
        <v>50800</v>
      </c>
      <c r="O110" s="149">
        <f t="shared" si="56"/>
        <v>1000</v>
      </c>
      <c r="P110" s="149">
        <f t="shared" si="56"/>
        <v>1000</v>
      </c>
      <c r="Q110" s="149">
        <f t="shared" si="56"/>
        <v>1000</v>
      </c>
      <c r="R110" s="149">
        <f t="shared" si="56"/>
        <v>1000</v>
      </c>
      <c r="S110" s="149">
        <f t="shared" si="56"/>
        <v>1000</v>
      </c>
      <c r="T110" s="149">
        <f t="shared" si="56"/>
        <v>1</v>
      </c>
      <c r="U110" s="149">
        <f t="shared" si="56"/>
        <v>1000</v>
      </c>
      <c r="V110" s="149">
        <f t="shared" si="56"/>
        <v>1000</v>
      </c>
      <c r="W110" s="1"/>
    </row>
    <row r="111" spans="1:23" ht="18.600000000000001" thickBot="1">
      <c r="A111" s="171" t="s">
        <v>142</v>
      </c>
      <c r="B111" s="148" t="s">
        <v>131</v>
      </c>
      <c r="C111" s="148" t="s">
        <v>143</v>
      </c>
      <c r="D111" s="148" t="s">
        <v>49</v>
      </c>
      <c r="E111" s="148" t="s">
        <v>29</v>
      </c>
      <c r="F111" s="148" t="s">
        <v>29</v>
      </c>
      <c r="G111" s="46">
        <f t="shared" si="30"/>
        <v>712003</v>
      </c>
      <c r="H111" s="172">
        <f>H112+H113+H114+H115+H116</f>
        <v>1</v>
      </c>
      <c r="I111" s="172">
        <f t="shared" ref="I111" si="57">I112+I113+I114+I115+I116</f>
        <v>1000</v>
      </c>
      <c r="J111" s="172">
        <f t="shared" ref="J111:V111" si="58">J112+J113+J114+J115+J116</f>
        <v>1000</v>
      </c>
      <c r="K111" s="172">
        <f t="shared" si="58"/>
        <v>701000</v>
      </c>
      <c r="L111" s="172">
        <f t="shared" si="58"/>
        <v>1</v>
      </c>
      <c r="M111" s="172">
        <f t="shared" si="58"/>
        <v>1000</v>
      </c>
      <c r="N111" s="172">
        <f t="shared" si="58"/>
        <v>1000</v>
      </c>
      <c r="O111" s="172">
        <f t="shared" si="58"/>
        <v>1000</v>
      </c>
      <c r="P111" s="172">
        <f t="shared" si="58"/>
        <v>1000</v>
      </c>
      <c r="Q111" s="172">
        <f t="shared" si="58"/>
        <v>1000</v>
      </c>
      <c r="R111" s="172">
        <f t="shared" si="58"/>
        <v>1000</v>
      </c>
      <c r="S111" s="172">
        <f t="shared" si="58"/>
        <v>1000</v>
      </c>
      <c r="T111" s="172">
        <f t="shared" si="58"/>
        <v>1</v>
      </c>
      <c r="U111" s="172">
        <f t="shared" si="58"/>
        <v>1000</v>
      </c>
      <c r="V111" s="172">
        <f t="shared" si="58"/>
        <v>1000</v>
      </c>
      <c r="W111" s="1"/>
    </row>
    <row r="112" spans="1:23" ht="20.7" customHeight="1" thickBot="1">
      <c r="A112" s="435" t="s">
        <v>457</v>
      </c>
      <c r="B112" s="56" t="s">
        <v>131</v>
      </c>
      <c r="C112" s="56" t="s">
        <v>143</v>
      </c>
      <c r="D112" s="56" t="s">
        <v>349</v>
      </c>
      <c r="E112" s="56" t="s">
        <v>603</v>
      </c>
      <c r="F112" s="56" t="s">
        <v>442</v>
      </c>
      <c r="G112" s="46">
        <f t="shared" si="30"/>
        <v>700000</v>
      </c>
      <c r="H112" s="172">
        <v>0</v>
      </c>
      <c r="I112" s="78">
        <v>0</v>
      </c>
      <c r="J112" s="75">
        <v>0</v>
      </c>
      <c r="K112" s="76">
        <v>700000</v>
      </c>
      <c r="L112" s="77">
        <v>0</v>
      </c>
      <c r="M112" s="78">
        <v>0</v>
      </c>
      <c r="N112" s="116"/>
      <c r="O112" s="80">
        <v>0</v>
      </c>
      <c r="P112" s="172">
        <v>0</v>
      </c>
      <c r="Q112" s="81"/>
      <c r="R112" s="76">
        <v>0</v>
      </c>
      <c r="S112" s="117">
        <v>0</v>
      </c>
      <c r="T112" s="80"/>
      <c r="U112" s="118">
        <v>0</v>
      </c>
      <c r="V112" s="119"/>
      <c r="W112" s="1"/>
    </row>
    <row r="113" spans="1:23" ht="18.600000000000001" thickBot="1">
      <c r="A113" s="474" t="s">
        <v>592</v>
      </c>
      <c r="B113" s="56" t="s">
        <v>131</v>
      </c>
      <c r="C113" s="56" t="s">
        <v>143</v>
      </c>
      <c r="D113" s="56" t="s">
        <v>348</v>
      </c>
      <c r="E113" s="56" t="s">
        <v>58</v>
      </c>
      <c r="F113" s="56" t="s">
        <v>445</v>
      </c>
      <c r="G113" s="46">
        <f t="shared" si="30"/>
        <v>12003</v>
      </c>
      <c r="H113" s="52">
        <v>1</v>
      </c>
      <c r="I113" s="78">
        <v>1000</v>
      </c>
      <c r="J113" s="75">
        <v>1000</v>
      </c>
      <c r="K113" s="76">
        <v>1000</v>
      </c>
      <c r="L113" s="77">
        <v>1</v>
      </c>
      <c r="M113" s="78">
        <v>1000</v>
      </c>
      <c r="N113" s="116">
        <v>1000</v>
      </c>
      <c r="O113" s="80">
        <v>1000</v>
      </c>
      <c r="P113" s="52">
        <v>1000</v>
      </c>
      <c r="Q113" s="81">
        <v>1000</v>
      </c>
      <c r="R113" s="76">
        <v>1000</v>
      </c>
      <c r="S113" s="117">
        <v>1000</v>
      </c>
      <c r="T113" s="80">
        <v>1</v>
      </c>
      <c r="U113" s="118">
        <v>1000</v>
      </c>
      <c r="V113" s="119">
        <v>1000</v>
      </c>
      <c r="W113" s="1"/>
    </row>
    <row r="114" spans="1:23" ht="0.6" customHeight="1" thickBot="1">
      <c r="A114" s="122" t="s">
        <v>138</v>
      </c>
      <c r="B114" s="56"/>
      <c r="C114" s="56"/>
      <c r="D114" s="56" t="s">
        <v>348</v>
      </c>
      <c r="E114" s="56" t="s">
        <v>58</v>
      </c>
      <c r="F114" s="56" t="s">
        <v>110</v>
      </c>
      <c r="G114" s="46">
        <f t="shared" si="30"/>
        <v>0</v>
      </c>
      <c r="H114" s="102">
        <v>0</v>
      </c>
      <c r="I114" s="78">
        <v>0</v>
      </c>
      <c r="J114" s="75">
        <v>0</v>
      </c>
      <c r="K114" s="76"/>
      <c r="L114" s="173">
        <v>0</v>
      </c>
      <c r="M114" s="78"/>
      <c r="N114" s="116">
        <v>0</v>
      </c>
      <c r="O114" s="80">
        <v>0</v>
      </c>
      <c r="P114" s="52"/>
      <c r="Q114" s="81"/>
      <c r="R114" s="76">
        <v>0</v>
      </c>
      <c r="S114" s="117">
        <v>0</v>
      </c>
      <c r="T114" s="80">
        <v>0</v>
      </c>
      <c r="U114" s="84"/>
      <c r="V114" s="100"/>
      <c r="W114" s="1"/>
    </row>
    <row r="115" spans="1:23" ht="15.6" hidden="1" customHeight="1" thickBot="1">
      <c r="A115" s="122" t="s">
        <v>139</v>
      </c>
      <c r="B115" s="56"/>
      <c r="C115" s="56"/>
      <c r="D115" s="56" t="s">
        <v>349</v>
      </c>
      <c r="E115" s="56" t="s">
        <v>58</v>
      </c>
      <c r="F115" s="56" t="s">
        <v>95</v>
      </c>
      <c r="G115" s="46">
        <f t="shared" si="30"/>
        <v>0</v>
      </c>
      <c r="H115" s="123"/>
      <c r="I115" s="93"/>
      <c r="J115" s="91"/>
      <c r="K115" s="92"/>
      <c r="L115" s="127"/>
      <c r="M115" s="93"/>
      <c r="N115" s="98"/>
      <c r="O115" s="94"/>
      <c r="P115" s="95"/>
      <c r="Q115" s="101"/>
      <c r="R115" s="92"/>
      <c r="S115" s="99"/>
      <c r="T115" s="94"/>
      <c r="U115" s="96"/>
      <c r="V115" s="100"/>
      <c r="W115" s="1"/>
    </row>
    <row r="116" spans="1:23" ht="18.600000000000001" hidden="1" customHeight="1" thickBot="1">
      <c r="A116" s="58" t="s">
        <v>140</v>
      </c>
      <c r="B116" s="56"/>
      <c r="C116" s="56"/>
      <c r="D116" s="56" t="s">
        <v>141</v>
      </c>
      <c r="E116" s="56" t="s">
        <v>58</v>
      </c>
      <c r="F116" s="56" t="s">
        <v>110</v>
      </c>
      <c r="G116" s="46">
        <f t="shared" si="30"/>
        <v>0</v>
      </c>
      <c r="H116" s="123">
        <v>0</v>
      </c>
      <c r="I116" s="153">
        <v>0</v>
      </c>
      <c r="J116" s="174">
        <v>0</v>
      </c>
      <c r="K116" s="151">
        <v>0</v>
      </c>
      <c r="L116" s="152">
        <v>0</v>
      </c>
      <c r="M116" s="153">
        <v>0</v>
      </c>
      <c r="N116" s="154">
        <v>0</v>
      </c>
      <c r="O116" s="155">
        <v>0</v>
      </c>
      <c r="P116" s="123">
        <v>0</v>
      </c>
      <c r="Q116" s="156">
        <v>0</v>
      </c>
      <c r="R116" s="151">
        <v>0</v>
      </c>
      <c r="S116" s="157">
        <v>0</v>
      </c>
      <c r="T116" s="155">
        <v>0</v>
      </c>
      <c r="U116" s="158">
        <v>0</v>
      </c>
      <c r="V116" s="159">
        <v>0</v>
      </c>
      <c r="W116" s="1"/>
    </row>
    <row r="117" spans="1:23" ht="18" thickBot="1">
      <c r="A117" s="483" t="s">
        <v>463</v>
      </c>
      <c r="B117" s="148" t="s">
        <v>46</v>
      </c>
      <c r="C117" s="148" t="s">
        <v>26</v>
      </c>
      <c r="D117" s="148" t="s">
        <v>49</v>
      </c>
      <c r="E117" s="148" t="s">
        <v>29</v>
      </c>
      <c r="F117" s="148" t="s">
        <v>29</v>
      </c>
      <c r="G117" s="46">
        <f t="shared" si="30"/>
        <v>49800</v>
      </c>
      <c r="H117" s="123">
        <f>H118</f>
        <v>0</v>
      </c>
      <c r="I117" s="123">
        <f t="shared" ref="I117" si="59">I118</f>
        <v>0</v>
      </c>
      <c r="J117" s="123">
        <f t="shared" ref="J117:V117" si="60">J118</f>
        <v>0</v>
      </c>
      <c r="K117" s="123">
        <f t="shared" si="60"/>
        <v>0</v>
      </c>
      <c r="L117" s="123">
        <f t="shared" si="60"/>
        <v>0</v>
      </c>
      <c r="M117" s="123">
        <f t="shared" si="60"/>
        <v>0</v>
      </c>
      <c r="N117" s="123">
        <f t="shared" si="60"/>
        <v>49800</v>
      </c>
      <c r="O117" s="123">
        <f t="shared" si="60"/>
        <v>0</v>
      </c>
      <c r="P117" s="123">
        <f t="shared" si="60"/>
        <v>0</v>
      </c>
      <c r="Q117" s="123">
        <f t="shared" si="60"/>
        <v>0</v>
      </c>
      <c r="R117" s="123">
        <f t="shared" si="60"/>
        <v>0</v>
      </c>
      <c r="S117" s="123">
        <f t="shared" si="60"/>
        <v>0</v>
      </c>
      <c r="T117" s="123">
        <f t="shared" si="60"/>
        <v>0</v>
      </c>
      <c r="U117" s="123">
        <f t="shared" si="60"/>
        <v>0</v>
      </c>
      <c r="V117" s="123">
        <f t="shared" si="60"/>
        <v>0</v>
      </c>
      <c r="W117" s="1"/>
    </row>
    <row r="118" spans="1:23" ht="18.45" customHeight="1" thickBot="1">
      <c r="A118" s="136" t="s">
        <v>623</v>
      </c>
      <c r="B118" s="56"/>
      <c r="C118" s="56"/>
      <c r="D118" s="421" t="s">
        <v>487</v>
      </c>
      <c r="E118" s="56" t="s">
        <v>58</v>
      </c>
      <c r="F118" s="56" t="s">
        <v>72</v>
      </c>
      <c r="G118" s="46">
        <f t="shared" si="30"/>
        <v>49800</v>
      </c>
      <c r="H118" s="123"/>
      <c r="I118" s="153"/>
      <c r="J118" s="174"/>
      <c r="K118" s="151">
        <v>0</v>
      </c>
      <c r="L118" s="152"/>
      <c r="M118" s="153"/>
      <c r="N118" s="154">
        <v>49800</v>
      </c>
      <c r="O118" s="155"/>
      <c r="P118" s="123"/>
      <c r="Q118" s="156"/>
      <c r="R118" s="151"/>
      <c r="S118" s="157"/>
      <c r="T118" s="155">
        <v>0</v>
      </c>
      <c r="U118" s="175"/>
      <c r="V118" s="159"/>
      <c r="W118" s="1"/>
    </row>
    <row r="119" spans="1:23" ht="16.95" customHeight="1" thickBot="1">
      <c r="A119" s="171" t="s">
        <v>145</v>
      </c>
      <c r="B119" s="148" t="s">
        <v>131</v>
      </c>
      <c r="C119" s="148" t="s">
        <v>146</v>
      </c>
      <c r="D119" s="148" t="s">
        <v>49</v>
      </c>
      <c r="E119" s="148" t="s">
        <v>29</v>
      </c>
      <c r="F119" s="148" t="s">
        <v>29</v>
      </c>
      <c r="G119" s="46">
        <f t="shared" si="30"/>
        <v>0</v>
      </c>
      <c r="H119" s="123">
        <f>H120+H128</f>
        <v>0</v>
      </c>
      <c r="I119" s="123">
        <f t="shared" ref="I119" si="61">I120+I128</f>
        <v>0</v>
      </c>
      <c r="J119" s="123">
        <f t="shared" ref="J119:V119" si="62">J120+J128</f>
        <v>0</v>
      </c>
      <c r="K119" s="123">
        <f>K120+K128</f>
        <v>0</v>
      </c>
      <c r="L119" s="123">
        <f t="shared" si="62"/>
        <v>0</v>
      </c>
      <c r="M119" s="123">
        <f t="shared" si="62"/>
        <v>0</v>
      </c>
      <c r="N119" s="123">
        <f t="shared" si="62"/>
        <v>0</v>
      </c>
      <c r="O119" s="123">
        <f t="shared" si="62"/>
        <v>0</v>
      </c>
      <c r="P119" s="123">
        <f t="shared" si="62"/>
        <v>0</v>
      </c>
      <c r="Q119" s="123">
        <f t="shared" si="62"/>
        <v>0</v>
      </c>
      <c r="R119" s="123">
        <f t="shared" si="62"/>
        <v>0</v>
      </c>
      <c r="S119" s="123">
        <f t="shared" si="62"/>
        <v>0</v>
      </c>
      <c r="T119" s="123">
        <f t="shared" si="62"/>
        <v>0</v>
      </c>
      <c r="U119" s="123">
        <f t="shared" si="62"/>
        <v>0</v>
      </c>
      <c r="V119" s="123">
        <f t="shared" si="62"/>
        <v>0</v>
      </c>
      <c r="W119" s="1"/>
    </row>
    <row r="120" spans="1:23" ht="16.5" customHeight="1" thickBot="1">
      <c r="A120" s="171"/>
      <c r="B120" s="148"/>
      <c r="C120" s="148"/>
      <c r="D120" s="51" t="s">
        <v>349</v>
      </c>
      <c r="E120" s="148" t="s">
        <v>29</v>
      </c>
      <c r="F120" s="148" t="s">
        <v>34</v>
      </c>
      <c r="G120" s="46">
        <f t="shared" si="30"/>
        <v>0</v>
      </c>
      <c r="H120" s="123">
        <f>H121+H122+H125+H126+H135</f>
        <v>0</v>
      </c>
      <c r="I120" s="123">
        <f t="shared" ref="I120" si="63">I121+I122+I125+I126+I135</f>
        <v>0</v>
      </c>
      <c r="J120" s="123">
        <f t="shared" ref="J120:V120" si="64">J121+J122+J125+J126+J135</f>
        <v>0</v>
      </c>
      <c r="K120" s="123">
        <f t="shared" si="64"/>
        <v>0</v>
      </c>
      <c r="L120" s="123">
        <f t="shared" si="64"/>
        <v>0</v>
      </c>
      <c r="M120" s="123">
        <f t="shared" si="64"/>
        <v>0</v>
      </c>
      <c r="N120" s="123">
        <f t="shared" si="64"/>
        <v>0</v>
      </c>
      <c r="O120" s="123">
        <f t="shared" si="64"/>
        <v>0</v>
      </c>
      <c r="P120" s="123">
        <f t="shared" si="64"/>
        <v>0</v>
      </c>
      <c r="Q120" s="123">
        <f t="shared" si="64"/>
        <v>0</v>
      </c>
      <c r="R120" s="123">
        <f t="shared" si="64"/>
        <v>0</v>
      </c>
      <c r="S120" s="123">
        <f t="shared" si="64"/>
        <v>0</v>
      </c>
      <c r="T120" s="123">
        <f t="shared" si="64"/>
        <v>0</v>
      </c>
      <c r="U120" s="123">
        <f t="shared" si="64"/>
        <v>0</v>
      </c>
      <c r="V120" s="123">
        <f t="shared" si="64"/>
        <v>0</v>
      </c>
      <c r="W120" s="1"/>
    </row>
    <row r="121" spans="1:23" ht="16.5" customHeight="1" thickBot="1">
      <c r="A121" s="171"/>
      <c r="B121" s="148"/>
      <c r="C121" s="148"/>
      <c r="D121" s="148"/>
      <c r="E121" s="56" t="s">
        <v>58</v>
      </c>
      <c r="F121" s="56" t="s">
        <v>56</v>
      </c>
      <c r="G121" s="46">
        <f t="shared" si="30"/>
        <v>0</v>
      </c>
      <c r="H121" s="123"/>
      <c r="I121" s="153"/>
      <c r="J121" s="174"/>
      <c r="K121" s="151"/>
      <c r="L121" s="152"/>
      <c r="M121" s="153"/>
      <c r="N121" s="154"/>
      <c r="O121" s="155"/>
      <c r="P121" s="123"/>
      <c r="Q121" s="156"/>
      <c r="R121" s="151"/>
      <c r="S121" s="157"/>
      <c r="T121" s="155"/>
      <c r="U121" s="175"/>
      <c r="V121" s="177"/>
      <c r="W121" s="1"/>
    </row>
    <row r="122" spans="1:23" ht="10.5" customHeight="1" thickBot="1">
      <c r="A122" s="122" t="s">
        <v>61</v>
      </c>
      <c r="B122" s="148"/>
      <c r="C122" s="148"/>
      <c r="D122" s="148"/>
      <c r="E122" s="56" t="s">
        <v>58</v>
      </c>
      <c r="F122" s="56" t="s">
        <v>62</v>
      </c>
      <c r="G122" s="46">
        <f t="shared" si="30"/>
        <v>0</v>
      </c>
      <c r="H122" s="123">
        <f>H123+H124</f>
        <v>0</v>
      </c>
      <c r="I122" s="123">
        <f t="shared" ref="I122" si="65">I123+I124</f>
        <v>0</v>
      </c>
      <c r="J122" s="123">
        <f t="shared" ref="J122:V122" si="66">J123+J124</f>
        <v>0</v>
      </c>
      <c r="K122" s="123">
        <f t="shared" si="66"/>
        <v>0</v>
      </c>
      <c r="L122" s="123">
        <f t="shared" si="66"/>
        <v>0</v>
      </c>
      <c r="M122" s="123">
        <f t="shared" si="66"/>
        <v>0</v>
      </c>
      <c r="N122" s="123">
        <f t="shared" si="66"/>
        <v>0</v>
      </c>
      <c r="O122" s="123">
        <f t="shared" si="66"/>
        <v>0</v>
      </c>
      <c r="P122" s="123">
        <f t="shared" si="66"/>
        <v>0</v>
      </c>
      <c r="Q122" s="123">
        <f t="shared" si="66"/>
        <v>0</v>
      </c>
      <c r="R122" s="123">
        <f t="shared" si="66"/>
        <v>0</v>
      </c>
      <c r="S122" s="123">
        <f t="shared" si="66"/>
        <v>0</v>
      </c>
      <c r="T122" s="123">
        <f t="shared" si="66"/>
        <v>0</v>
      </c>
      <c r="U122" s="123">
        <f t="shared" si="66"/>
        <v>0</v>
      </c>
      <c r="V122" s="123">
        <f t="shared" si="66"/>
        <v>0</v>
      </c>
      <c r="W122" s="1"/>
    </row>
    <row r="123" spans="1:23" ht="10.199999999999999" customHeight="1" thickBot="1">
      <c r="A123" s="122" t="s">
        <v>147</v>
      </c>
      <c r="B123" s="148"/>
      <c r="C123" s="148"/>
      <c r="D123" s="148"/>
      <c r="E123" s="56" t="s">
        <v>58</v>
      </c>
      <c r="F123" s="148"/>
      <c r="G123" s="46">
        <f t="shared" si="30"/>
        <v>0</v>
      </c>
      <c r="H123" s="123"/>
      <c r="I123" s="153"/>
      <c r="J123" s="174"/>
      <c r="K123" s="151"/>
      <c r="L123" s="152"/>
      <c r="M123" s="153"/>
      <c r="N123" s="154"/>
      <c r="O123" s="155"/>
      <c r="P123" s="123"/>
      <c r="Q123" s="156"/>
      <c r="R123" s="151"/>
      <c r="S123" s="157"/>
      <c r="T123" s="155"/>
      <c r="U123" s="175"/>
      <c r="V123" s="177"/>
      <c r="W123" s="1"/>
    </row>
    <row r="124" spans="1:23" ht="9.4499999999999993" customHeight="1" thickBot="1">
      <c r="A124" s="122" t="s">
        <v>148</v>
      </c>
      <c r="B124" s="148"/>
      <c r="C124" s="148"/>
      <c r="D124" s="148"/>
      <c r="E124" s="56" t="s">
        <v>58</v>
      </c>
      <c r="F124" s="148"/>
      <c r="G124" s="46">
        <f t="shared" si="30"/>
        <v>0</v>
      </c>
      <c r="H124" s="123"/>
      <c r="I124" s="153"/>
      <c r="J124" s="174"/>
      <c r="K124" s="151"/>
      <c r="L124" s="152"/>
      <c r="M124" s="153"/>
      <c r="N124" s="154"/>
      <c r="O124" s="155"/>
      <c r="P124" s="123"/>
      <c r="Q124" s="156"/>
      <c r="R124" s="151"/>
      <c r="S124" s="157"/>
      <c r="T124" s="155"/>
      <c r="U124" s="175"/>
      <c r="V124" s="177"/>
      <c r="W124" s="1"/>
    </row>
    <row r="125" spans="1:23" ht="10.95" customHeight="1" thickBot="1">
      <c r="A125" s="122" t="s">
        <v>71</v>
      </c>
      <c r="B125" s="148"/>
      <c r="C125" s="148"/>
      <c r="D125" s="148"/>
      <c r="E125" s="56" t="s">
        <v>58</v>
      </c>
      <c r="F125" s="56" t="s">
        <v>72</v>
      </c>
      <c r="G125" s="46">
        <f t="shared" si="30"/>
        <v>0</v>
      </c>
      <c r="H125" s="123">
        <v>0</v>
      </c>
      <c r="I125" s="123">
        <v>0</v>
      </c>
      <c r="J125" s="123">
        <v>0</v>
      </c>
      <c r="K125" s="176">
        <v>0</v>
      </c>
      <c r="L125" s="176">
        <v>0</v>
      </c>
      <c r="M125" s="176">
        <v>0</v>
      </c>
      <c r="N125" s="176">
        <v>0</v>
      </c>
      <c r="O125" s="176">
        <v>0</v>
      </c>
      <c r="P125" s="176">
        <v>0</v>
      </c>
      <c r="Q125" s="176">
        <v>0</v>
      </c>
      <c r="R125" s="176">
        <v>0</v>
      </c>
      <c r="S125" s="176">
        <v>0</v>
      </c>
      <c r="T125" s="176">
        <v>0</v>
      </c>
      <c r="U125" s="176">
        <v>0</v>
      </c>
      <c r="V125" s="176">
        <v>0</v>
      </c>
      <c r="W125" s="1"/>
    </row>
    <row r="126" spans="1:23" ht="15" customHeight="1" thickBot="1">
      <c r="A126" s="122" t="s">
        <v>149</v>
      </c>
      <c r="B126" s="148"/>
      <c r="C126" s="148"/>
      <c r="D126" s="148"/>
      <c r="E126" s="56" t="s">
        <v>58</v>
      </c>
      <c r="F126" s="56" t="s">
        <v>79</v>
      </c>
      <c r="G126" s="46">
        <f t="shared" si="30"/>
        <v>0</v>
      </c>
      <c r="H126" s="123">
        <f>H127</f>
        <v>0</v>
      </c>
      <c r="I126" s="123">
        <f t="shared" ref="I126" si="67">I127</f>
        <v>0</v>
      </c>
      <c r="J126" s="123">
        <f t="shared" ref="J126:V126" si="68">J127</f>
        <v>0</v>
      </c>
      <c r="K126" s="123">
        <f t="shared" si="68"/>
        <v>0</v>
      </c>
      <c r="L126" s="123">
        <f t="shared" si="68"/>
        <v>0</v>
      </c>
      <c r="M126" s="123">
        <f t="shared" si="68"/>
        <v>0</v>
      </c>
      <c r="N126" s="123">
        <f t="shared" si="68"/>
        <v>0</v>
      </c>
      <c r="O126" s="123">
        <f t="shared" si="68"/>
        <v>0</v>
      </c>
      <c r="P126" s="123">
        <f t="shared" si="68"/>
        <v>0</v>
      </c>
      <c r="Q126" s="123">
        <f t="shared" si="68"/>
        <v>0</v>
      </c>
      <c r="R126" s="123">
        <f t="shared" si="68"/>
        <v>0</v>
      </c>
      <c r="S126" s="123">
        <f t="shared" si="68"/>
        <v>0</v>
      </c>
      <c r="T126" s="123">
        <f t="shared" si="68"/>
        <v>0</v>
      </c>
      <c r="U126" s="123">
        <f t="shared" si="68"/>
        <v>0</v>
      </c>
      <c r="V126" s="123">
        <f t="shared" si="68"/>
        <v>0</v>
      </c>
      <c r="W126" s="1"/>
    </row>
    <row r="127" spans="1:23" ht="18" thickBot="1">
      <c r="A127" s="122" t="s">
        <v>81</v>
      </c>
      <c r="B127" s="148"/>
      <c r="C127" s="148"/>
      <c r="D127" s="148"/>
      <c r="E127" s="148"/>
      <c r="F127" s="56" t="s">
        <v>441</v>
      </c>
      <c r="G127" s="46">
        <f t="shared" si="30"/>
        <v>0</v>
      </c>
      <c r="H127" s="123"/>
      <c r="I127" s="153"/>
      <c r="J127" s="174"/>
      <c r="K127" s="151">
        <v>0</v>
      </c>
      <c r="L127" s="152"/>
      <c r="M127" s="153"/>
      <c r="N127" s="154"/>
      <c r="O127" s="155"/>
      <c r="P127" s="123"/>
      <c r="Q127" s="156"/>
      <c r="R127" s="151"/>
      <c r="S127" s="157"/>
      <c r="T127" s="155"/>
      <c r="U127" s="175"/>
      <c r="V127" s="177"/>
      <c r="W127" s="1"/>
    </row>
    <row r="128" spans="1:23" ht="14.7" customHeight="1" thickBot="1">
      <c r="A128" s="178" t="s">
        <v>105</v>
      </c>
      <c r="B128" s="148"/>
      <c r="C128" s="148"/>
      <c r="D128" s="148"/>
      <c r="E128" s="148"/>
      <c r="F128" s="148" t="s">
        <v>106</v>
      </c>
      <c r="G128" s="46">
        <f t="shared" si="30"/>
        <v>0</v>
      </c>
      <c r="H128" s="123">
        <f>H129+H131+H136</f>
        <v>0</v>
      </c>
      <c r="I128" s="123">
        <f t="shared" ref="I128" si="69">I129+I131+I136</f>
        <v>0</v>
      </c>
      <c r="J128" s="123">
        <f t="shared" ref="J128:V128" si="70">J129+J131+J136</f>
        <v>0</v>
      </c>
      <c r="K128" s="123">
        <f t="shared" si="70"/>
        <v>0</v>
      </c>
      <c r="L128" s="123">
        <f t="shared" si="70"/>
        <v>0</v>
      </c>
      <c r="M128" s="123">
        <f t="shared" si="70"/>
        <v>0</v>
      </c>
      <c r="N128" s="123">
        <f t="shared" si="70"/>
        <v>0</v>
      </c>
      <c r="O128" s="123">
        <f t="shared" si="70"/>
        <v>0</v>
      </c>
      <c r="P128" s="123">
        <f t="shared" si="70"/>
        <v>0</v>
      </c>
      <c r="Q128" s="123">
        <f t="shared" si="70"/>
        <v>0</v>
      </c>
      <c r="R128" s="123">
        <f t="shared" si="70"/>
        <v>0</v>
      </c>
      <c r="S128" s="123">
        <f t="shared" si="70"/>
        <v>0</v>
      </c>
      <c r="T128" s="123">
        <f t="shared" si="70"/>
        <v>0</v>
      </c>
      <c r="U128" s="123">
        <f t="shared" si="70"/>
        <v>0</v>
      </c>
      <c r="V128" s="123">
        <f t="shared" si="70"/>
        <v>0</v>
      </c>
      <c r="W128" s="1"/>
    </row>
    <row r="129" spans="1:23" ht="14.7" customHeight="1" thickBot="1">
      <c r="A129" s="122" t="s">
        <v>107</v>
      </c>
      <c r="B129" s="148"/>
      <c r="C129" s="148"/>
      <c r="D129" s="148"/>
      <c r="E129" s="56" t="s">
        <v>58</v>
      </c>
      <c r="F129" s="56" t="s">
        <v>108</v>
      </c>
      <c r="G129" s="46">
        <f t="shared" si="30"/>
        <v>0</v>
      </c>
      <c r="H129" s="123">
        <f>H130</f>
        <v>0</v>
      </c>
      <c r="I129" s="123">
        <f t="shared" ref="I129" si="71">I130</f>
        <v>0</v>
      </c>
      <c r="J129" s="123">
        <f t="shared" ref="J129:V129" si="72">J130</f>
        <v>0</v>
      </c>
      <c r="K129" s="123">
        <f t="shared" si="72"/>
        <v>0</v>
      </c>
      <c r="L129" s="123">
        <f t="shared" si="72"/>
        <v>0</v>
      </c>
      <c r="M129" s="123">
        <f t="shared" si="72"/>
        <v>0</v>
      </c>
      <c r="N129" s="123">
        <f t="shared" si="72"/>
        <v>0</v>
      </c>
      <c r="O129" s="123">
        <f t="shared" si="72"/>
        <v>0</v>
      </c>
      <c r="P129" s="123">
        <f t="shared" si="72"/>
        <v>0</v>
      </c>
      <c r="Q129" s="123">
        <f t="shared" si="72"/>
        <v>0</v>
      </c>
      <c r="R129" s="123">
        <f t="shared" si="72"/>
        <v>0</v>
      </c>
      <c r="S129" s="123">
        <f t="shared" si="72"/>
        <v>0</v>
      </c>
      <c r="T129" s="123">
        <f t="shared" si="72"/>
        <v>0</v>
      </c>
      <c r="U129" s="123">
        <f t="shared" si="72"/>
        <v>0</v>
      </c>
      <c r="V129" s="123">
        <f t="shared" si="72"/>
        <v>0</v>
      </c>
      <c r="W129" s="1"/>
    </row>
    <row r="130" spans="1:23" ht="13.2" customHeight="1" thickBot="1">
      <c r="A130" s="179" t="s">
        <v>150</v>
      </c>
      <c r="B130" s="121"/>
      <c r="C130" s="121"/>
      <c r="D130" s="148"/>
      <c r="E130" s="56"/>
      <c r="F130" s="56"/>
      <c r="G130" s="46">
        <f t="shared" si="30"/>
        <v>0</v>
      </c>
      <c r="H130" s="123"/>
      <c r="I130" s="153"/>
      <c r="J130" s="174"/>
      <c r="K130" s="151"/>
      <c r="L130" s="152"/>
      <c r="M130" s="153"/>
      <c r="N130" s="154"/>
      <c r="O130" s="155"/>
      <c r="P130" s="123"/>
      <c r="Q130" s="156"/>
      <c r="R130" s="151"/>
      <c r="S130" s="157"/>
      <c r="T130" s="155"/>
      <c r="U130" s="175"/>
      <c r="V130" s="177"/>
      <c r="W130" s="1"/>
    </row>
    <row r="131" spans="1:23" ht="13.2" customHeight="1" thickBot="1">
      <c r="A131" s="122" t="s">
        <v>151</v>
      </c>
      <c r="B131" s="148"/>
      <c r="C131" s="148"/>
      <c r="D131" s="148"/>
      <c r="E131" s="56" t="s">
        <v>58</v>
      </c>
      <c r="F131" s="56" t="s">
        <v>110</v>
      </c>
      <c r="G131" s="46">
        <f t="shared" si="30"/>
        <v>0</v>
      </c>
      <c r="H131" s="123">
        <f>H132+H133+H134</f>
        <v>0</v>
      </c>
      <c r="I131" s="123">
        <f t="shared" ref="I131" si="73">I132+I133+I134</f>
        <v>0</v>
      </c>
      <c r="J131" s="123">
        <f t="shared" ref="J131:V131" si="74">J132+J133+J134</f>
        <v>0</v>
      </c>
      <c r="K131" s="123">
        <f>K132+K133+K134+K135</f>
        <v>0</v>
      </c>
      <c r="L131" s="123">
        <f t="shared" si="74"/>
        <v>0</v>
      </c>
      <c r="M131" s="123">
        <f t="shared" si="74"/>
        <v>0</v>
      </c>
      <c r="N131" s="123">
        <f t="shared" si="74"/>
        <v>0</v>
      </c>
      <c r="O131" s="123">
        <f t="shared" si="74"/>
        <v>0</v>
      </c>
      <c r="P131" s="123">
        <f t="shared" si="74"/>
        <v>0</v>
      </c>
      <c r="Q131" s="123">
        <f t="shared" si="74"/>
        <v>0</v>
      </c>
      <c r="R131" s="123">
        <f t="shared" si="74"/>
        <v>0</v>
      </c>
      <c r="S131" s="123">
        <f t="shared" si="74"/>
        <v>0</v>
      </c>
      <c r="T131" s="123">
        <f t="shared" si="74"/>
        <v>0</v>
      </c>
      <c r="U131" s="123">
        <f t="shared" si="74"/>
        <v>0</v>
      </c>
      <c r="V131" s="123">
        <f t="shared" si="74"/>
        <v>0</v>
      </c>
      <c r="W131" s="1"/>
    </row>
    <row r="132" spans="1:23" ht="15.45" customHeight="1" thickBot="1">
      <c r="A132" s="122" t="s">
        <v>152</v>
      </c>
      <c r="B132" s="148"/>
      <c r="C132" s="148"/>
      <c r="D132" s="148"/>
      <c r="E132" s="56" t="s">
        <v>58</v>
      </c>
      <c r="F132" s="148"/>
      <c r="G132" s="46">
        <f t="shared" si="30"/>
        <v>0</v>
      </c>
      <c r="H132" s="123"/>
      <c r="I132" s="153"/>
      <c r="J132" s="174"/>
      <c r="K132" s="151">
        <v>0</v>
      </c>
      <c r="L132" s="152"/>
      <c r="M132" s="153"/>
      <c r="N132" s="154"/>
      <c r="O132" s="155"/>
      <c r="P132" s="123"/>
      <c r="Q132" s="156"/>
      <c r="R132" s="151"/>
      <c r="S132" s="157"/>
      <c r="T132" s="155"/>
      <c r="U132" s="175"/>
      <c r="V132" s="177">
        <v>0</v>
      </c>
      <c r="W132" s="1"/>
    </row>
    <row r="133" spans="1:23" ht="19.5" customHeight="1" thickBot="1">
      <c r="A133" s="122" t="s">
        <v>459</v>
      </c>
      <c r="B133" s="148"/>
      <c r="C133" s="148"/>
      <c r="D133" s="148"/>
      <c r="E133" s="56" t="s">
        <v>58</v>
      </c>
      <c r="F133" s="56" t="s">
        <v>460</v>
      </c>
      <c r="G133" s="46">
        <f t="shared" ref="G133:G204" si="75">H133+I133+J133+K133+L133+M133+N133+O133+P133+Q133+R133+S133+T133+U133+V133</f>
        <v>0</v>
      </c>
      <c r="H133" s="123"/>
      <c r="I133" s="153"/>
      <c r="J133" s="174"/>
      <c r="K133" s="151">
        <v>0</v>
      </c>
      <c r="L133" s="152"/>
      <c r="M133" s="153"/>
      <c r="N133" s="154"/>
      <c r="O133" s="155"/>
      <c r="P133" s="123"/>
      <c r="Q133" s="156"/>
      <c r="R133" s="151"/>
      <c r="S133" s="157"/>
      <c r="T133" s="155"/>
      <c r="U133" s="175"/>
      <c r="V133" s="177"/>
      <c r="W133" s="1"/>
    </row>
    <row r="134" spans="1:23" ht="13.95" customHeight="1" thickBot="1">
      <c r="A134" s="122" t="s">
        <v>503</v>
      </c>
      <c r="B134" s="148"/>
      <c r="C134" s="148"/>
      <c r="D134" s="148"/>
      <c r="E134" s="56" t="s">
        <v>58</v>
      </c>
      <c r="F134" s="56" t="s">
        <v>446</v>
      </c>
      <c r="G134" s="46">
        <f t="shared" si="75"/>
        <v>0</v>
      </c>
      <c r="H134" s="123"/>
      <c r="I134" s="153"/>
      <c r="J134" s="174"/>
      <c r="K134" s="151">
        <v>0</v>
      </c>
      <c r="L134" s="152"/>
      <c r="M134" s="153"/>
      <c r="N134" s="154"/>
      <c r="O134" s="155"/>
      <c r="P134" s="123"/>
      <c r="Q134" s="156"/>
      <c r="R134" s="151"/>
      <c r="S134" s="157"/>
      <c r="T134" s="155"/>
      <c r="U134" s="175"/>
      <c r="V134" s="177"/>
      <c r="W134" s="1"/>
    </row>
    <row r="135" spans="1:23" ht="14.7" customHeight="1" thickBot="1">
      <c r="A135" s="122" t="s">
        <v>153</v>
      </c>
      <c r="B135" s="56" t="s">
        <v>131</v>
      </c>
      <c r="C135" s="56" t="s">
        <v>146</v>
      </c>
      <c r="D135" s="180" t="s">
        <v>349</v>
      </c>
      <c r="E135" s="180" t="s">
        <v>58</v>
      </c>
      <c r="F135" s="180" t="s">
        <v>79</v>
      </c>
      <c r="G135" s="46">
        <f t="shared" si="75"/>
        <v>0</v>
      </c>
      <c r="H135" s="123"/>
      <c r="I135" s="93"/>
      <c r="J135" s="125"/>
      <c r="K135" s="126"/>
      <c r="L135" s="97"/>
      <c r="M135" s="93"/>
      <c r="N135" s="98"/>
      <c r="O135" s="94"/>
      <c r="P135" s="95"/>
      <c r="Q135" s="101"/>
      <c r="R135" s="126"/>
      <c r="S135" s="131"/>
      <c r="T135" s="129"/>
      <c r="U135" s="96"/>
      <c r="V135" s="100"/>
      <c r="W135" s="1"/>
    </row>
    <row r="136" spans="1:23" ht="13.2" customHeight="1" thickBot="1">
      <c r="A136" s="122" t="s">
        <v>154</v>
      </c>
      <c r="B136" s="56"/>
      <c r="C136" s="56"/>
      <c r="D136" s="56" t="s">
        <v>349</v>
      </c>
      <c r="E136" s="56" t="s">
        <v>58</v>
      </c>
      <c r="F136" s="56" t="s">
        <v>108</v>
      </c>
      <c r="G136" s="46">
        <f t="shared" si="75"/>
        <v>0</v>
      </c>
      <c r="H136" s="52"/>
      <c r="I136" s="93"/>
      <c r="J136" s="125"/>
      <c r="K136" s="126">
        <v>0</v>
      </c>
      <c r="L136" s="97"/>
      <c r="M136" s="93"/>
      <c r="N136" s="98"/>
      <c r="O136" s="94"/>
      <c r="P136" s="95"/>
      <c r="Q136" s="101"/>
      <c r="R136" s="92"/>
      <c r="S136" s="99"/>
      <c r="T136" s="129"/>
      <c r="U136" s="96"/>
      <c r="V136" s="70"/>
      <c r="W136" s="1"/>
    </row>
    <row r="137" spans="1:23" ht="18.600000000000001" customHeight="1" thickBot="1">
      <c r="A137" s="181" t="s">
        <v>155</v>
      </c>
      <c r="B137" s="148" t="s">
        <v>46</v>
      </c>
      <c r="C137" s="148" t="s">
        <v>27</v>
      </c>
      <c r="D137" s="148" t="s">
        <v>49</v>
      </c>
      <c r="E137" s="148" t="s">
        <v>29</v>
      </c>
      <c r="F137" s="148" t="s">
        <v>29</v>
      </c>
      <c r="G137" s="419">
        <f t="shared" si="75"/>
        <v>55119587.67899999</v>
      </c>
      <c r="H137" s="149">
        <f t="shared" ref="H137:I137" si="76">H138+H142</f>
        <v>2938.2840000000001</v>
      </c>
      <c r="I137" s="149">
        <f t="shared" si="76"/>
        <v>5243081.87</v>
      </c>
      <c r="J137" s="149">
        <f t="shared" ref="J137:V137" si="77">J138+J142</f>
        <v>5842232.8200000003</v>
      </c>
      <c r="K137" s="149">
        <f t="shared" si="77"/>
        <v>4255760.08</v>
      </c>
      <c r="L137" s="149">
        <f t="shared" si="77"/>
        <v>3144.0320000000002</v>
      </c>
      <c r="M137" s="149">
        <f t="shared" si="77"/>
        <v>3430981.67</v>
      </c>
      <c r="N137" s="149">
        <f t="shared" si="77"/>
        <v>8635683.3599999994</v>
      </c>
      <c r="O137" s="149">
        <f t="shared" si="77"/>
        <v>2711764.42</v>
      </c>
      <c r="P137" s="149">
        <f t="shared" si="77"/>
        <v>4279615</v>
      </c>
      <c r="Q137" s="149">
        <f t="shared" si="77"/>
        <v>4300673.12</v>
      </c>
      <c r="R137" s="149">
        <f t="shared" si="77"/>
        <v>4664743.29</v>
      </c>
      <c r="S137" s="149">
        <f t="shared" si="77"/>
        <v>4828348.32</v>
      </c>
      <c r="T137" s="149">
        <f t="shared" si="77"/>
        <v>3055.8530000000001</v>
      </c>
      <c r="U137" s="149">
        <f t="shared" si="77"/>
        <v>3607128.51</v>
      </c>
      <c r="V137" s="149">
        <f t="shared" si="77"/>
        <v>3310437.05</v>
      </c>
      <c r="W137" s="1"/>
    </row>
    <row r="138" spans="1:23" ht="17.399999999999999" customHeight="1" thickBot="1">
      <c r="A138" s="171" t="s">
        <v>157</v>
      </c>
      <c r="B138" s="148" t="s">
        <v>46</v>
      </c>
      <c r="C138" s="148" t="s">
        <v>136</v>
      </c>
      <c r="D138" s="148" t="s">
        <v>49</v>
      </c>
      <c r="E138" s="148" t="s">
        <v>29</v>
      </c>
      <c r="F138" s="148" t="s">
        <v>29</v>
      </c>
      <c r="G138" s="46">
        <f t="shared" si="75"/>
        <v>55119587.67899999</v>
      </c>
      <c r="H138" s="52">
        <f>H139+H140+H141</f>
        <v>2938.2840000000001</v>
      </c>
      <c r="I138" s="52">
        <f t="shared" ref="I138" si="78">I139+I140+I141</f>
        <v>5243081.87</v>
      </c>
      <c r="J138" s="52">
        <f t="shared" ref="J138:V138" si="79">J139+J140+J141</f>
        <v>5842232.8200000003</v>
      </c>
      <c r="K138" s="52">
        <f t="shared" si="79"/>
        <v>4255760.08</v>
      </c>
      <c r="L138" s="52">
        <f t="shared" si="79"/>
        <v>3144.0320000000002</v>
      </c>
      <c r="M138" s="52">
        <f t="shared" si="79"/>
        <v>3430981.67</v>
      </c>
      <c r="N138" s="52">
        <f t="shared" si="79"/>
        <v>8635683.3599999994</v>
      </c>
      <c r="O138" s="52">
        <f t="shared" si="79"/>
        <v>2711764.42</v>
      </c>
      <c r="P138" s="52">
        <f t="shared" si="79"/>
        <v>4279615</v>
      </c>
      <c r="Q138" s="52">
        <f t="shared" si="79"/>
        <v>4300673.12</v>
      </c>
      <c r="R138" s="52">
        <f t="shared" si="79"/>
        <v>4664743.29</v>
      </c>
      <c r="S138" s="52">
        <f t="shared" si="79"/>
        <v>4828348.32</v>
      </c>
      <c r="T138" s="52">
        <f t="shared" si="79"/>
        <v>3055.8530000000001</v>
      </c>
      <c r="U138" s="52">
        <f t="shared" si="79"/>
        <v>3607128.51</v>
      </c>
      <c r="V138" s="52">
        <f t="shared" si="79"/>
        <v>3310437.05</v>
      </c>
      <c r="W138" s="1"/>
    </row>
    <row r="139" spans="1:23" ht="19.5" customHeight="1" thickBot="1">
      <c r="A139" s="122" t="s">
        <v>421</v>
      </c>
      <c r="B139" s="51"/>
      <c r="C139" s="51"/>
      <c r="D139" s="56" t="s">
        <v>469</v>
      </c>
      <c r="E139" s="56" t="s">
        <v>58</v>
      </c>
      <c r="F139" s="56" t="s">
        <v>72</v>
      </c>
      <c r="G139" s="46">
        <f t="shared" si="75"/>
        <v>19450000</v>
      </c>
      <c r="H139" s="102">
        <v>0</v>
      </c>
      <c r="I139" s="103">
        <v>1400000</v>
      </c>
      <c r="J139" s="104">
        <v>1300000</v>
      </c>
      <c r="K139" s="105">
        <v>1300000</v>
      </c>
      <c r="L139" s="106">
        <v>0</v>
      </c>
      <c r="M139" s="93">
        <v>1300000</v>
      </c>
      <c r="N139" s="98">
        <v>4400000</v>
      </c>
      <c r="O139" s="108">
        <v>1300000</v>
      </c>
      <c r="P139" s="109">
        <v>1300000</v>
      </c>
      <c r="Q139" s="110">
        <v>1300000</v>
      </c>
      <c r="R139" s="92">
        <v>1500000</v>
      </c>
      <c r="S139" s="111">
        <v>1900000</v>
      </c>
      <c r="T139" s="94">
        <v>0</v>
      </c>
      <c r="U139" s="96">
        <v>1250000</v>
      </c>
      <c r="V139" s="100">
        <v>1200000</v>
      </c>
      <c r="W139" s="1"/>
    </row>
    <row r="140" spans="1:23" ht="19.95" customHeight="1" thickBot="1">
      <c r="A140" s="122" t="s">
        <v>422</v>
      </c>
      <c r="B140" s="51"/>
      <c r="C140" s="51"/>
      <c r="D140" s="421" t="s">
        <v>350</v>
      </c>
      <c r="E140" s="56" t="s">
        <v>58</v>
      </c>
      <c r="F140" s="56" t="s">
        <v>72</v>
      </c>
      <c r="G140" s="46">
        <f t="shared" si="75"/>
        <v>0</v>
      </c>
      <c r="H140" s="102"/>
      <c r="I140" s="410"/>
      <c r="J140" s="411"/>
      <c r="K140" s="412"/>
      <c r="L140" s="173"/>
      <c r="M140" s="410"/>
      <c r="N140" s="413">
        <v>0</v>
      </c>
      <c r="O140" s="414">
        <v>0</v>
      </c>
      <c r="P140" s="102"/>
      <c r="Q140" s="415"/>
      <c r="R140" s="412"/>
      <c r="S140" s="416"/>
      <c r="T140" s="414"/>
      <c r="U140" s="417"/>
      <c r="V140" s="418"/>
      <c r="W140" s="1"/>
    </row>
    <row r="141" spans="1:23" ht="16.95" customHeight="1" thickBot="1">
      <c r="A141" s="122" t="s">
        <v>405</v>
      </c>
      <c r="B141" s="51"/>
      <c r="C141" s="51"/>
      <c r="D141" s="56" t="s">
        <v>511</v>
      </c>
      <c r="E141" s="56" t="s">
        <v>58</v>
      </c>
      <c r="F141" s="56" t="s">
        <v>72</v>
      </c>
      <c r="G141" s="46">
        <f t="shared" si="75"/>
        <v>35669587.678999998</v>
      </c>
      <c r="H141" s="102">
        <v>2938.2840000000001</v>
      </c>
      <c r="I141" s="410">
        <v>3843081.87</v>
      </c>
      <c r="J141" s="411">
        <v>4542232.82</v>
      </c>
      <c r="K141" s="412">
        <v>2955760.08</v>
      </c>
      <c r="L141" s="173">
        <v>3144.0320000000002</v>
      </c>
      <c r="M141" s="410">
        <v>2130981.67</v>
      </c>
      <c r="N141" s="413">
        <v>4235683.3600000003</v>
      </c>
      <c r="O141" s="414">
        <v>1411764.42</v>
      </c>
      <c r="P141" s="102">
        <v>2979615</v>
      </c>
      <c r="Q141" s="415">
        <v>3000673.12</v>
      </c>
      <c r="R141" s="412">
        <v>3164743.29</v>
      </c>
      <c r="S141" s="416">
        <v>2928348.32</v>
      </c>
      <c r="T141" s="476">
        <v>3055.8530000000001</v>
      </c>
      <c r="U141" s="417">
        <v>2357128.5099999998</v>
      </c>
      <c r="V141" s="418">
        <v>2110437.0499999998</v>
      </c>
      <c r="W141" s="1"/>
    </row>
    <row r="142" spans="1:23" ht="18.600000000000001" customHeight="1" thickBot="1">
      <c r="A142" s="171" t="s">
        <v>158</v>
      </c>
      <c r="B142" s="148" t="s">
        <v>46</v>
      </c>
      <c r="C142" s="148" t="s">
        <v>159</v>
      </c>
      <c r="D142" s="148" t="s">
        <v>49</v>
      </c>
      <c r="E142" s="148" t="s">
        <v>29</v>
      </c>
      <c r="F142" s="148" t="s">
        <v>29</v>
      </c>
      <c r="G142" s="46">
        <f>H142+I142+J142+K142+L142+M142+N142+O142+P142+Q142+R142+S142+T142+U142+V142</f>
        <v>0</v>
      </c>
      <c r="H142" s="123">
        <f>H143+H145+H146+H147+H149+H150+H151+H153+H154+H155+H152+H148+H144</f>
        <v>0</v>
      </c>
      <c r="I142" s="123">
        <f t="shared" ref="I142" si="80">I143+I145+I146+I147+I149+I150+I151+I153+I154+I155+I152+I148+I144</f>
        <v>0</v>
      </c>
      <c r="J142" s="123">
        <f t="shared" ref="J142:V142" si="81">J143+J145+J146+J147+J149+J150+J151+J153+J154+J155+J152+J148+J144</f>
        <v>0</v>
      </c>
      <c r="K142" s="123">
        <f t="shared" si="81"/>
        <v>0</v>
      </c>
      <c r="L142" s="123">
        <f t="shared" si="81"/>
        <v>0</v>
      </c>
      <c r="M142" s="123">
        <f t="shared" si="81"/>
        <v>0</v>
      </c>
      <c r="N142" s="123">
        <f t="shared" si="81"/>
        <v>0</v>
      </c>
      <c r="O142" s="123">
        <f t="shared" si="81"/>
        <v>0</v>
      </c>
      <c r="P142" s="123">
        <f t="shared" si="81"/>
        <v>0</v>
      </c>
      <c r="Q142" s="123">
        <f t="shared" si="81"/>
        <v>0</v>
      </c>
      <c r="R142" s="123">
        <f t="shared" si="81"/>
        <v>0</v>
      </c>
      <c r="S142" s="123">
        <f t="shared" si="81"/>
        <v>0</v>
      </c>
      <c r="T142" s="123">
        <f t="shared" si="81"/>
        <v>0</v>
      </c>
      <c r="U142" s="123">
        <f t="shared" si="81"/>
        <v>0</v>
      </c>
      <c r="V142" s="123">
        <f t="shared" si="81"/>
        <v>0</v>
      </c>
      <c r="W142" s="1"/>
    </row>
    <row r="143" spans="1:23" ht="19.2" hidden="1" customHeight="1" thickBot="1">
      <c r="A143" s="122" t="s">
        <v>160</v>
      </c>
      <c r="B143" s="148"/>
      <c r="C143" s="148"/>
      <c r="D143" s="56" t="s">
        <v>161</v>
      </c>
      <c r="E143" s="56" t="s">
        <v>58</v>
      </c>
      <c r="F143" s="56" t="s">
        <v>79</v>
      </c>
      <c r="G143" s="46">
        <f t="shared" si="75"/>
        <v>0</v>
      </c>
      <c r="H143" s="123"/>
      <c r="I143" s="123">
        <v>0</v>
      </c>
      <c r="J143" s="123">
        <v>0</v>
      </c>
      <c r="K143" s="123">
        <v>0</v>
      </c>
      <c r="L143" s="123">
        <v>0</v>
      </c>
      <c r="M143" s="123">
        <v>0</v>
      </c>
      <c r="N143" s="123">
        <v>0</v>
      </c>
      <c r="O143" s="123">
        <v>0</v>
      </c>
      <c r="P143" s="123"/>
      <c r="Q143" s="123">
        <v>0</v>
      </c>
      <c r="R143" s="123">
        <v>0</v>
      </c>
      <c r="S143" s="123">
        <v>0</v>
      </c>
      <c r="T143" s="123"/>
      <c r="U143" s="360">
        <v>0</v>
      </c>
      <c r="V143" s="159">
        <v>0</v>
      </c>
      <c r="W143" s="1"/>
    </row>
    <row r="144" spans="1:23" ht="0.6" hidden="1" customHeight="1" thickBot="1">
      <c r="A144" s="122" t="s">
        <v>86</v>
      </c>
      <c r="B144" s="148"/>
      <c r="C144" s="148"/>
      <c r="D144" s="56" t="s">
        <v>404</v>
      </c>
      <c r="E144" s="56" t="s">
        <v>58</v>
      </c>
      <c r="F144" s="56" t="s">
        <v>79</v>
      </c>
      <c r="G144" s="46">
        <f t="shared" si="75"/>
        <v>0</v>
      </c>
      <c r="H144" s="123"/>
      <c r="I144" s="123"/>
      <c r="J144" s="123"/>
      <c r="K144" s="123"/>
      <c r="L144" s="123"/>
      <c r="M144" s="123">
        <v>0</v>
      </c>
      <c r="N144" s="123"/>
      <c r="O144" s="123"/>
      <c r="P144" s="123"/>
      <c r="Q144" s="123">
        <v>0</v>
      </c>
      <c r="R144" s="123"/>
      <c r="S144" s="123"/>
      <c r="T144" s="123"/>
      <c r="U144" s="360"/>
      <c r="V144" s="159">
        <v>0</v>
      </c>
      <c r="W144" s="1"/>
    </row>
    <row r="145" spans="1:23" ht="19.95" hidden="1" customHeight="1" thickBot="1">
      <c r="A145" s="136" t="s">
        <v>162</v>
      </c>
      <c r="B145" s="148"/>
      <c r="C145" s="148"/>
      <c r="D145" s="56" t="s">
        <v>163</v>
      </c>
      <c r="E145" s="56" t="s">
        <v>58</v>
      </c>
      <c r="F145" s="56" t="s">
        <v>72</v>
      </c>
      <c r="G145" s="46">
        <f t="shared" si="75"/>
        <v>0</v>
      </c>
      <c r="H145" s="123"/>
      <c r="I145" s="124"/>
      <c r="J145" s="125"/>
      <c r="K145" s="126">
        <v>0</v>
      </c>
      <c r="L145" s="127">
        <v>0</v>
      </c>
      <c r="M145" s="93">
        <v>0</v>
      </c>
      <c r="N145" s="98">
        <v>0</v>
      </c>
      <c r="O145" s="129"/>
      <c r="P145" s="133"/>
      <c r="Q145" s="130">
        <v>0</v>
      </c>
      <c r="R145" s="92"/>
      <c r="S145" s="131"/>
      <c r="T145" s="94"/>
      <c r="U145" s="96"/>
      <c r="V145" s="100"/>
      <c r="W145" s="1"/>
    </row>
    <row r="146" spans="1:23" ht="19.95" hidden="1" customHeight="1" thickBot="1">
      <c r="A146" s="136" t="s">
        <v>164</v>
      </c>
      <c r="B146" s="148"/>
      <c r="C146" s="148"/>
      <c r="D146" s="56" t="s">
        <v>165</v>
      </c>
      <c r="E146" s="56" t="s">
        <v>58</v>
      </c>
      <c r="F146" s="56" t="s">
        <v>72</v>
      </c>
      <c r="G146" s="46">
        <f t="shared" si="75"/>
        <v>0</v>
      </c>
      <c r="H146" s="123"/>
      <c r="I146" s="124"/>
      <c r="J146" s="125"/>
      <c r="K146" s="126"/>
      <c r="L146" s="127">
        <v>0</v>
      </c>
      <c r="M146" s="93">
        <v>0</v>
      </c>
      <c r="N146" s="98">
        <v>0</v>
      </c>
      <c r="O146" s="129"/>
      <c r="P146" s="133"/>
      <c r="Q146" s="130"/>
      <c r="R146" s="92"/>
      <c r="S146" s="131"/>
      <c r="T146" s="94"/>
      <c r="U146" s="96"/>
      <c r="V146" s="100"/>
      <c r="W146" s="1"/>
    </row>
    <row r="147" spans="1:23" ht="15.6" hidden="1" customHeight="1" thickBot="1">
      <c r="A147" s="122" t="s">
        <v>399</v>
      </c>
      <c r="B147" s="56"/>
      <c r="C147" s="56"/>
      <c r="D147" s="180" t="s">
        <v>398</v>
      </c>
      <c r="E147" s="180" t="s">
        <v>58</v>
      </c>
      <c r="F147" s="180" t="s">
        <v>72</v>
      </c>
      <c r="G147" s="46">
        <f t="shared" si="75"/>
        <v>0</v>
      </c>
      <c r="H147" s="123"/>
      <c r="I147" s="124"/>
      <c r="J147" s="125"/>
      <c r="K147" s="126"/>
      <c r="L147" s="127"/>
      <c r="M147" s="93"/>
      <c r="N147" s="98">
        <v>0</v>
      </c>
      <c r="O147" s="129"/>
      <c r="P147" s="133"/>
      <c r="Q147" s="130"/>
      <c r="R147" s="92"/>
      <c r="S147" s="131"/>
      <c r="T147" s="94"/>
      <c r="U147" s="96"/>
      <c r="V147" s="100"/>
      <c r="W147" s="1"/>
    </row>
    <row r="148" spans="1:23" ht="15" hidden="1" customHeight="1" thickBot="1">
      <c r="A148" s="122" t="s">
        <v>401</v>
      </c>
      <c r="B148" s="56"/>
      <c r="C148" s="56"/>
      <c r="D148" s="180" t="s">
        <v>174</v>
      </c>
      <c r="E148" s="180" t="s">
        <v>58</v>
      </c>
      <c r="F148" s="180" t="s">
        <v>72</v>
      </c>
      <c r="G148" s="46">
        <f t="shared" si="75"/>
        <v>0</v>
      </c>
      <c r="H148" s="123"/>
      <c r="I148" s="124"/>
      <c r="J148" s="125"/>
      <c r="K148" s="126"/>
      <c r="L148" s="127"/>
      <c r="M148" s="93"/>
      <c r="N148" s="98">
        <v>0</v>
      </c>
      <c r="O148" s="129"/>
      <c r="P148" s="133"/>
      <c r="Q148" s="130"/>
      <c r="R148" s="92"/>
      <c r="S148" s="131"/>
      <c r="T148" s="94"/>
      <c r="U148" s="96"/>
      <c r="V148" s="100"/>
      <c r="W148" s="1"/>
    </row>
    <row r="149" spans="1:23" ht="18.600000000000001" hidden="1" customHeight="1" thickBot="1">
      <c r="A149" s="122" t="s">
        <v>390</v>
      </c>
      <c r="B149" s="56"/>
      <c r="C149" s="56"/>
      <c r="D149" s="180" t="s">
        <v>344</v>
      </c>
      <c r="E149" s="180" t="s">
        <v>58</v>
      </c>
      <c r="F149" s="180" t="s">
        <v>72</v>
      </c>
      <c r="G149" s="46">
        <f t="shared" si="75"/>
        <v>0</v>
      </c>
      <c r="H149" s="123"/>
      <c r="I149" s="124"/>
      <c r="J149" s="125"/>
      <c r="K149" s="126"/>
      <c r="L149" s="127"/>
      <c r="M149" s="93"/>
      <c r="N149" s="98"/>
      <c r="O149" s="129"/>
      <c r="P149" s="133"/>
      <c r="Q149" s="130"/>
      <c r="R149" s="92"/>
      <c r="S149" s="131"/>
      <c r="T149" s="94">
        <v>0</v>
      </c>
      <c r="U149" s="96"/>
      <c r="V149" s="100">
        <v>0</v>
      </c>
      <c r="W149" s="1"/>
    </row>
    <row r="150" spans="1:23" ht="18" hidden="1" customHeight="1" thickBot="1">
      <c r="A150" s="136" t="s">
        <v>166</v>
      </c>
      <c r="B150" s="56"/>
      <c r="C150" s="56"/>
      <c r="D150" s="56" t="s">
        <v>167</v>
      </c>
      <c r="E150" s="56" t="s">
        <v>58</v>
      </c>
      <c r="F150" s="56" t="s">
        <v>79</v>
      </c>
      <c r="G150" s="46">
        <f t="shared" si="75"/>
        <v>0</v>
      </c>
      <c r="H150" s="123"/>
      <c r="I150" s="124"/>
      <c r="J150" s="125"/>
      <c r="K150" s="126"/>
      <c r="L150" s="127"/>
      <c r="M150" s="93"/>
      <c r="N150" s="98"/>
      <c r="O150" s="129"/>
      <c r="P150" s="133"/>
      <c r="Q150" s="130"/>
      <c r="R150" s="92"/>
      <c r="S150" s="131"/>
      <c r="T150" s="94"/>
      <c r="U150" s="96"/>
      <c r="V150" s="100"/>
      <c r="W150" s="1"/>
    </row>
    <row r="151" spans="1:23" ht="15.6" hidden="1" customHeight="1" thickBot="1">
      <c r="A151" s="136" t="s">
        <v>168</v>
      </c>
      <c r="B151" s="56"/>
      <c r="C151" s="56"/>
      <c r="D151" s="56" t="s">
        <v>351</v>
      </c>
      <c r="E151" s="56" t="s">
        <v>58</v>
      </c>
      <c r="F151" s="56" t="s">
        <v>79</v>
      </c>
      <c r="G151" s="46">
        <f t="shared" si="75"/>
        <v>0</v>
      </c>
      <c r="H151" s="123"/>
      <c r="I151" s="124"/>
      <c r="J151" s="125">
        <v>0</v>
      </c>
      <c r="K151" s="126"/>
      <c r="L151" s="127">
        <v>0</v>
      </c>
      <c r="M151" s="93"/>
      <c r="N151" s="98">
        <v>0</v>
      </c>
      <c r="O151" s="129">
        <v>0</v>
      </c>
      <c r="P151" s="133"/>
      <c r="Q151" s="130"/>
      <c r="R151" s="92">
        <v>0</v>
      </c>
      <c r="S151" s="131">
        <v>0</v>
      </c>
      <c r="T151" s="94"/>
      <c r="U151" s="96"/>
      <c r="V151" s="100">
        <v>0</v>
      </c>
      <c r="W151" s="1"/>
    </row>
    <row r="152" spans="1:23" ht="17.399999999999999" hidden="1" customHeight="1" thickBot="1">
      <c r="A152" s="136" t="s">
        <v>391</v>
      </c>
      <c r="B152" s="56"/>
      <c r="C152" s="56"/>
      <c r="D152" s="56" t="s">
        <v>363</v>
      </c>
      <c r="E152" s="56" t="s">
        <v>58</v>
      </c>
      <c r="F152" s="56" t="s">
        <v>72</v>
      </c>
      <c r="G152" s="46">
        <f t="shared" si="75"/>
        <v>0</v>
      </c>
      <c r="H152" s="123"/>
      <c r="I152" s="124"/>
      <c r="J152" s="125"/>
      <c r="K152" s="126"/>
      <c r="L152" s="127"/>
      <c r="M152" s="93"/>
      <c r="N152" s="98"/>
      <c r="O152" s="129"/>
      <c r="P152" s="133"/>
      <c r="Q152" s="130"/>
      <c r="R152" s="92"/>
      <c r="S152" s="131"/>
      <c r="T152" s="94"/>
      <c r="U152" s="96"/>
      <c r="V152" s="100"/>
      <c r="W152" s="1"/>
    </row>
    <row r="153" spans="1:23" ht="1.2" customHeight="1" thickBot="1">
      <c r="A153" s="136" t="s">
        <v>429</v>
      </c>
      <c r="B153" s="56"/>
      <c r="C153" s="56"/>
      <c r="D153" s="56" t="s">
        <v>363</v>
      </c>
      <c r="E153" s="56" t="s">
        <v>58</v>
      </c>
      <c r="F153" s="56" t="s">
        <v>108</v>
      </c>
      <c r="G153" s="46">
        <f t="shared" si="75"/>
        <v>0</v>
      </c>
      <c r="H153" s="123"/>
      <c r="I153" s="124"/>
      <c r="J153" s="125"/>
      <c r="K153" s="126"/>
      <c r="L153" s="127"/>
      <c r="M153" s="93"/>
      <c r="N153" s="98"/>
      <c r="O153" s="129"/>
      <c r="P153" s="133"/>
      <c r="Q153" s="130">
        <v>0</v>
      </c>
      <c r="R153" s="92">
        <v>0</v>
      </c>
      <c r="S153" s="131"/>
      <c r="T153" s="94"/>
      <c r="U153" s="96"/>
      <c r="V153" s="100"/>
      <c r="W153" s="1"/>
    </row>
    <row r="154" spans="1:23" ht="17.399999999999999" customHeight="1" thickBot="1">
      <c r="A154" s="136" t="s">
        <v>169</v>
      </c>
      <c r="B154" s="56"/>
      <c r="C154" s="56"/>
      <c r="D154" s="56" t="s">
        <v>352</v>
      </c>
      <c r="E154" s="56" t="s">
        <v>58</v>
      </c>
      <c r="F154" s="56" t="s">
        <v>79</v>
      </c>
      <c r="G154" s="46">
        <f t="shared" si="75"/>
        <v>0</v>
      </c>
      <c r="H154" s="123"/>
      <c r="I154" s="153">
        <v>0</v>
      </c>
      <c r="J154" s="174">
        <v>0</v>
      </c>
      <c r="K154" s="151"/>
      <c r="L154" s="152">
        <v>0</v>
      </c>
      <c r="M154" s="78">
        <v>0</v>
      </c>
      <c r="N154" s="116">
        <v>0</v>
      </c>
      <c r="O154" s="155"/>
      <c r="P154" s="123">
        <v>0</v>
      </c>
      <c r="Q154" s="156">
        <v>0</v>
      </c>
      <c r="R154" s="76">
        <v>0</v>
      </c>
      <c r="S154" s="157">
        <v>0</v>
      </c>
      <c r="T154" s="80"/>
      <c r="U154" s="84">
        <v>0</v>
      </c>
      <c r="V154" s="119"/>
      <c r="W154" s="1"/>
    </row>
    <row r="155" spans="1:23" ht="15" customHeight="1" thickBot="1">
      <c r="A155" s="136" t="s">
        <v>392</v>
      </c>
      <c r="B155" s="56"/>
      <c r="C155" s="56"/>
      <c r="D155" s="56" t="s">
        <v>346</v>
      </c>
      <c r="E155" s="56" t="s">
        <v>58</v>
      </c>
      <c r="F155" s="56" t="s">
        <v>72</v>
      </c>
      <c r="G155" s="46">
        <f t="shared" si="75"/>
        <v>0</v>
      </c>
      <c r="H155" s="123"/>
      <c r="I155" s="153"/>
      <c r="J155" s="174"/>
      <c r="K155" s="151"/>
      <c r="L155" s="152"/>
      <c r="M155" s="78"/>
      <c r="N155" s="116"/>
      <c r="O155" s="155"/>
      <c r="P155" s="123"/>
      <c r="Q155" s="156"/>
      <c r="R155" s="76"/>
      <c r="S155" s="157"/>
      <c r="T155" s="80">
        <v>0</v>
      </c>
      <c r="U155" s="84"/>
      <c r="V155" s="119">
        <v>0</v>
      </c>
      <c r="W155" s="1"/>
    </row>
    <row r="156" spans="1:23" ht="18" thickBot="1">
      <c r="A156" s="192" t="s">
        <v>170</v>
      </c>
      <c r="B156" s="148" t="s">
        <v>171</v>
      </c>
      <c r="C156" s="148" t="s">
        <v>27</v>
      </c>
      <c r="D156" s="148" t="s">
        <v>49</v>
      </c>
      <c r="E156" s="148" t="s">
        <v>29</v>
      </c>
      <c r="F156" s="148" t="s">
        <v>29</v>
      </c>
      <c r="G156" s="469">
        <f t="shared" si="75"/>
        <v>12492031.999</v>
      </c>
      <c r="H156" s="449">
        <f>H157+H165+H180+H225</f>
        <v>12.731999999999999</v>
      </c>
      <c r="I156" s="449">
        <f t="shared" ref="I156" si="82">I157+I165+I180+I225</f>
        <v>940570</v>
      </c>
      <c r="J156" s="449">
        <f t="shared" ref="J156:V156" si="83">J157+J165+J180+J225</f>
        <v>174690</v>
      </c>
      <c r="K156" s="449">
        <f>K157+K165+K180+K225</f>
        <v>266814</v>
      </c>
      <c r="L156" s="449">
        <f t="shared" si="83"/>
        <v>316.589</v>
      </c>
      <c r="M156" s="449">
        <f t="shared" si="83"/>
        <v>262840</v>
      </c>
      <c r="N156" s="449">
        <f t="shared" si="83"/>
        <v>10218027</v>
      </c>
      <c r="O156" s="449">
        <f t="shared" si="83"/>
        <v>76363</v>
      </c>
      <c r="P156" s="449">
        <f t="shared" si="83"/>
        <v>146239</v>
      </c>
      <c r="Q156" s="449">
        <f t="shared" si="83"/>
        <v>89661</v>
      </c>
      <c r="R156" s="449">
        <f t="shared" si="83"/>
        <v>23697</v>
      </c>
      <c r="S156" s="449">
        <f t="shared" si="83"/>
        <v>164355</v>
      </c>
      <c r="T156" s="449">
        <f t="shared" si="83"/>
        <v>1000.678</v>
      </c>
      <c r="U156" s="449">
        <f t="shared" si="83"/>
        <v>48042</v>
      </c>
      <c r="V156" s="449">
        <f t="shared" si="83"/>
        <v>79404</v>
      </c>
      <c r="W156" s="1"/>
    </row>
    <row r="157" spans="1:23" ht="18.600000000000001" thickBot="1">
      <c r="A157" s="193" t="s">
        <v>172</v>
      </c>
      <c r="B157" s="148" t="s">
        <v>171</v>
      </c>
      <c r="C157" s="148" t="s">
        <v>26</v>
      </c>
      <c r="D157" s="148" t="s">
        <v>49</v>
      </c>
      <c r="E157" s="148" t="s">
        <v>29</v>
      </c>
      <c r="F157" s="148" t="s">
        <v>29</v>
      </c>
      <c r="G157" s="46">
        <f t="shared" si="75"/>
        <v>5000</v>
      </c>
      <c r="H157" s="137">
        <f>H158+H159+H160+H164+H161+H163+H162</f>
        <v>0</v>
      </c>
      <c r="I157" s="137">
        <f t="shared" ref="I157" si="84">I158+I159+I160+I164+I161+I163+I162</f>
        <v>0</v>
      </c>
      <c r="J157" s="137">
        <f t="shared" ref="J157:V157" si="85">J158+J159+J160+J164+J161+J163+J162</f>
        <v>0</v>
      </c>
      <c r="K157" s="137">
        <f t="shared" si="85"/>
        <v>0</v>
      </c>
      <c r="L157" s="137">
        <f t="shared" si="85"/>
        <v>0</v>
      </c>
      <c r="M157" s="137">
        <f t="shared" si="85"/>
        <v>0</v>
      </c>
      <c r="N157" s="137">
        <f t="shared" si="85"/>
        <v>0</v>
      </c>
      <c r="O157" s="137">
        <f t="shared" si="85"/>
        <v>0</v>
      </c>
      <c r="P157" s="137">
        <f t="shared" si="85"/>
        <v>0</v>
      </c>
      <c r="Q157" s="137">
        <f t="shared" si="85"/>
        <v>5000</v>
      </c>
      <c r="R157" s="137">
        <f t="shared" si="85"/>
        <v>0</v>
      </c>
      <c r="S157" s="137">
        <f t="shared" si="85"/>
        <v>0</v>
      </c>
      <c r="T157" s="137">
        <f t="shared" si="85"/>
        <v>0</v>
      </c>
      <c r="U157" s="137">
        <f t="shared" si="85"/>
        <v>0</v>
      </c>
      <c r="V157" s="137">
        <f t="shared" si="85"/>
        <v>0</v>
      </c>
      <c r="W157" s="1"/>
    </row>
    <row r="158" spans="1:23" ht="18" customHeight="1" thickBot="1">
      <c r="A158" s="194" t="s">
        <v>173</v>
      </c>
      <c r="B158" s="56" t="s">
        <v>171</v>
      </c>
      <c r="C158" s="56" t="s">
        <v>26</v>
      </c>
      <c r="D158" s="56" t="s">
        <v>174</v>
      </c>
      <c r="E158" s="56" t="s">
        <v>144</v>
      </c>
      <c r="F158" s="56" t="s">
        <v>55</v>
      </c>
      <c r="G158" s="46">
        <f t="shared" si="75"/>
        <v>0</v>
      </c>
      <c r="H158" s="137"/>
      <c r="I158" s="138"/>
      <c r="J158" s="139"/>
      <c r="K158" s="140"/>
      <c r="L158" s="141"/>
      <c r="M158" s="138"/>
      <c r="N158" s="142"/>
      <c r="O158" s="143"/>
      <c r="P158" s="144"/>
      <c r="Q158" s="101">
        <v>0</v>
      </c>
      <c r="R158" s="92"/>
      <c r="S158" s="195"/>
      <c r="T158" s="143"/>
      <c r="U158" s="145"/>
      <c r="V158" s="146"/>
      <c r="W158" s="1"/>
    </row>
    <row r="159" spans="1:23" ht="18.600000000000001" customHeight="1" thickBot="1">
      <c r="A159" s="196" t="s">
        <v>175</v>
      </c>
      <c r="B159" s="56"/>
      <c r="C159" s="56"/>
      <c r="D159" s="56" t="s">
        <v>176</v>
      </c>
      <c r="E159" s="56" t="s">
        <v>144</v>
      </c>
      <c r="F159" s="56" t="s">
        <v>55</v>
      </c>
      <c r="G159" s="46">
        <f t="shared" si="75"/>
        <v>0</v>
      </c>
      <c r="H159" s="137"/>
      <c r="I159" s="138"/>
      <c r="J159" s="139"/>
      <c r="K159" s="92">
        <v>0</v>
      </c>
      <c r="L159" s="97">
        <v>0</v>
      </c>
      <c r="M159" s="138"/>
      <c r="N159" s="98">
        <v>0</v>
      </c>
      <c r="O159" s="94"/>
      <c r="P159" s="144"/>
      <c r="Q159" s="101">
        <v>0</v>
      </c>
      <c r="R159" s="92"/>
      <c r="S159" s="195"/>
      <c r="T159" s="143"/>
      <c r="U159" s="145"/>
      <c r="V159" s="146"/>
      <c r="W159" s="1"/>
    </row>
    <row r="160" spans="1:23" ht="16.2" customHeight="1" thickBot="1">
      <c r="A160" s="196" t="s">
        <v>175</v>
      </c>
      <c r="B160" s="56"/>
      <c r="C160" s="56"/>
      <c r="D160" s="56" t="s">
        <v>176</v>
      </c>
      <c r="E160" s="56" t="s">
        <v>58</v>
      </c>
      <c r="F160" s="56" t="s">
        <v>72</v>
      </c>
      <c r="G160" s="46">
        <f t="shared" si="75"/>
        <v>5000</v>
      </c>
      <c r="H160" s="137"/>
      <c r="I160" s="182"/>
      <c r="J160" s="75">
        <v>0</v>
      </c>
      <c r="K160" s="76">
        <v>0</v>
      </c>
      <c r="L160" s="77">
        <v>0</v>
      </c>
      <c r="M160" s="182"/>
      <c r="N160" s="116">
        <v>0</v>
      </c>
      <c r="O160" s="80"/>
      <c r="P160" s="137"/>
      <c r="Q160" s="81">
        <v>5000</v>
      </c>
      <c r="R160" s="76"/>
      <c r="S160" s="189"/>
      <c r="T160" s="187"/>
      <c r="U160" s="197"/>
      <c r="V160" s="191"/>
      <c r="W160" s="1"/>
    </row>
    <row r="161" spans="1:23" ht="1.2" customHeight="1" thickBot="1">
      <c r="A161" s="196" t="s">
        <v>411</v>
      </c>
      <c r="B161" s="56"/>
      <c r="C161" s="56"/>
      <c r="D161" s="56" t="s">
        <v>167</v>
      </c>
      <c r="E161" s="56" t="s">
        <v>58</v>
      </c>
      <c r="F161" s="56" t="s">
        <v>79</v>
      </c>
      <c r="G161" s="46">
        <f t="shared" si="75"/>
        <v>0</v>
      </c>
      <c r="H161" s="137"/>
      <c r="I161" s="182"/>
      <c r="J161" s="75"/>
      <c r="K161" s="76">
        <v>0</v>
      </c>
      <c r="L161" s="77"/>
      <c r="M161" s="182"/>
      <c r="N161" s="116"/>
      <c r="O161" s="80"/>
      <c r="P161" s="137"/>
      <c r="Q161" s="188"/>
      <c r="R161" s="76"/>
      <c r="S161" s="189"/>
      <c r="T161" s="187"/>
      <c r="U161" s="197"/>
      <c r="V161" s="191"/>
      <c r="W161" s="1"/>
    </row>
    <row r="162" spans="1:23" ht="15.6" hidden="1" customHeight="1" thickBot="1">
      <c r="A162" s="196" t="s">
        <v>416</v>
      </c>
      <c r="B162" s="56"/>
      <c r="C162" s="56"/>
      <c r="D162" s="56" t="s">
        <v>414</v>
      </c>
      <c r="E162" s="56" t="s">
        <v>380</v>
      </c>
      <c r="F162" s="56" t="s">
        <v>108</v>
      </c>
      <c r="G162" s="46">
        <f t="shared" si="75"/>
        <v>0</v>
      </c>
      <c r="H162" s="137"/>
      <c r="I162" s="182"/>
      <c r="J162" s="75"/>
      <c r="K162" s="76">
        <v>0</v>
      </c>
      <c r="L162" s="77"/>
      <c r="M162" s="182"/>
      <c r="N162" s="116"/>
      <c r="O162" s="80"/>
      <c r="P162" s="137"/>
      <c r="Q162" s="188"/>
      <c r="R162" s="76"/>
      <c r="S162" s="189"/>
      <c r="T162" s="187"/>
      <c r="U162" s="197"/>
      <c r="V162" s="191"/>
      <c r="W162" s="1"/>
    </row>
    <row r="163" spans="1:23" ht="15.6" hidden="1" customHeight="1" thickBot="1">
      <c r="A163" s="196" t="s">
        <v>417</v>
      </c>
      <c r="B163" s="56"/>
      <c r="C163" s="56"/>
      <c r="D163" s="56" t="s">
        <v>418</v>
      </c>
      <c r="E163" s="56" t="s">
        <v>380</v>
      </c>
      <c r="F163" s="56" t="s">
        <v>108</v>
      </c>
      <c r="G163" s="46">
        <f t="shared" si="75"/>
        <v>0</v>
      </c>
      <c r="H163" s="137"/>
      <c r="I163" s="182"/>
      <c r="J163" s="75"/>
      <c r="K163" s="76">
        <v>0</v>
      </c>
      <c r="L163" s="77"/>
      <c r="M163" s="182"/>
      <c r="N163" s="116"/>
      <c r="O163" s="80"/>
      <c r="P163" s="137"/>
      <c r="Q163" s="188"/>
      <c r="R163" s="76"/>
      <c r="S163" s="189"/>
      <c r="T163" s="187"/>
      <c r="U163" s="197"/>
      <c r="V163" s="191"/>
      <c r="W163" s="1"/>
    </row>
    <row r="164" spans="1:23" ht="16.95" hidden="1" customHeight="1" thickBot="1">
      <c r="A164" s="196" t="s">
        <v>178</v>
      </c>
      <c r="B164" s="56"/>
      <c r="C164" s="56"/>
      <c r="D164" s="56" t="s">
        <v>174</v>
      </c>
      <c r="E164" s="56" t="s">
        <v>58</v>
      </c>
      <c r="F164" s="56" t="s">
        <v>79</v>
      </c>
      <c r="G164" s="46">
        <f t="shared" si="75"/>
        <v>0</v>
      </c>
      <c r="H164" s="137"/>
      <c r="I164" s="182"/>
      <c r="J164" s="183"/>
      <c r="K164" s="184"/>
      <c r="L164" s="77"/>
      <c r="M164" s="182"/>
      <c r="N164" s="116"/>
      <c r="O164" s="80"/>
      <c r="P164" s="137"/>
      <c r="Q164" s="188"/>
      <c r="R164" s="76"/>
      <c r="S164" s="189"/>
      <c r="T164" s="187"/>
      <c r="U164" s="197"/>
      <c r="V164" s="191"/>
      <c r="W164" s="1"/>
    </row>
    <row r="165" spans="1:23" ht="18.45" customHeight="1" thickBot="1">
      <c r="A165" s="198" t="s">
        <v>179</v>
      </c>
      <c r="B165" s="148" t="s">
        <v>171</v>
      </c>
      <c r="C165" s="148" t="s">
        <v>31</v>
      </c>
      <c r="D165" s="148" t="s">
        <v>49</v>
      </c>
      <c r="E165" s="148" t="s">
        <v>29</v>
      </c>
      <c r="F165" s="148" t="s">
        <v>29</v>
      </c>
      <c r="G165" s="420">
        <f t="shared" si="75"/>
        <v>138000</v>
      </c>
      <c r="H165" s="52">
        <f>H166+H167+H171+H174+H175+H176+H177+H178+H179</f>
        <v>0</v>
      </c>
      <c r="I165" s="52">
        <f t="shared" ref="I165" si="86">I166+I167+I171+I174+I175+I176+I177+I178+I179</f>
        <v>30000</v>
      </c>
      <c r="J165" s="52">
        <f>J166+J167+J171+J174+J175+J176+J177+J178+J179</f>
        <v>10000</v>
      </c>
      <c r="K165" s="52">
        <f t="shared" ref="K165:V165" si="87">K166+K167+K171+K174+K175+K176+K177+K178+K179</f>
        <v>50000</v>
      </c>
      <c r="L165" s="52">
        <f t="shared" si="87"/>
        <v>0</v>
      </c>
      <c r="M165" s="52">
        <f t="shared" si="87"/>
        <v>0</v>
      </c>
      <c r="N165" s="52">
        <f t="shared" si="87"/>
        <v>0</v>
      </c>
      <c r="O165" s="52">
        <f t="shared" si="87"/>
        <v>0</v>
      </c>
      <c r="P165" s="52">
        <f t="shared" si="87"/>
        <v>0</v>
      </c>
      <c r="Q165" s="452">
        <f t="shared" si="87"/>
        <v>0</v>
      </c>
      <c r="R165" s="52">
        <f t="shared" si="87"/>
        <v>0</v>
      </c>
      <c r="S165" s="52">
        <f t="shared" si="87"/>
        <v>0</v>
      </c>
      <c r="T165" s="439">
        <f t="shared" si="87"/>
        <v>0</v>
      </c>
      <c r="U165" s="52">
        <f t="shared" si="87"/>
        <v>0</v>
      </c>
      <c r="V165" s="52">
        <f t="shared" si="87"/>
        <v>48000</v>
      </c>
      <c r="W165" s="1"/>
    </row>
    <row r="166" spans="1:23" ht="15.45" customHeight="1" thickBot="1">
      <c r="A166" s="198" t="s">
        <v>180</v>
      </c>
      <c r="B166" s="56" t="s">
        <v>171</v>
      </c>
      <c r="C166" s="56" t="s">
        <v>31</v>
      </c>
      <c r="D166" s="56" t="s">
        <v>181</v>
      </c>
      <c r="E166" s="56" t="s">
        <v>58</v>
      </c>
      <c r="F166" s="56" t="s">
        <v>60</v>
      </c>
      <c r="G166" s="46">
        <f t="shared" si="75"/>
        <v>0</v>
      </c>
      <c r="H166" s="52"/>
      <c r="I166" s="52">
        <v>0</v>
      </c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1"/>
    </row>
    <row r="167" spans="1:23" ht="14.7" customHeight="1" thickBot="1">
      <c r="A167" s="199" t="s">
        <v>182</v>
      </c>
      <c r="B167" s="56"/>
      <c r="C167" s="56"/>
      <c r="D167" s="56" t="s">
        <v>181</v>
      </c>
      <c r="E167" s="56" t="s">
        <v>58</v>
      </c>
      <c r="F167" s="56" t="s">
        <v>72</v>
      </c>
      <c r="G167" s="46">
        <f t="shared" si="75"/>
        <v>40000</v>
      </c>
      <c r="H167" s="52">
        <f>H168+H169+H170</f>
        <v>0</v>
      </c>
      <c r="I167" s="52">
        <f t="shared" ref="I167" si="88">I168+I169+I170</f>
        <v>30000</v>
      </c>
      <c r="J167" s="52">
        <f>J168+J169+J170</f>
        <v>10000</v>
      </c>
      <c r="K167" s="52">
        <f t="shared" ref="K167:V167" si="89">K168+K169+K170</f>
        <v>0</v>
      </c>
      <c r="L167" s="52">
        <f t="shared" si="89"/>
        <v>0</v>
      </c>
      <c r="M167" s="52">
        <f t="shared" si="89"/>
        <v>0</v>
      </c>
      <c r="N167" s="52">
        <f t="shared" si="89"/>
        <v>0</v>
      </c>
      <c r="O167" s="52">
        <f t="shared" si="89"/>
        <v>0</v>
      </c>
      <c r="P167" s="52">
        <f t="shared" si="89"/>
        <v>0</v>
      </c>
      <c r="Q167" s="52">
        <f t="shared" si="89"/>
        <v>0</v>
      </c>
      <c r="R167" s="52">
        <f t="shared" si="89"/>
        <v>0</v>
      </c>
      <c r="S167" s="52">
        <f t="shared" si="89"/>
        <v>0</v>
      </c>
      <c r="T167" s="52">
        <f t="shared" si="89"/>
        <v>0</v>
      </c>
      <c r="U167" s="52">
        <f t="shared" si="89"/>
        <v>0</v>
      </c>
      <c r="V167" s="52">
        <f t="shared" si="89"/>
        <v>0</v>
      </c>
      <c r="W167" s="1"/>
    </row>
    <row r="168" spans="1:23" ht="14.7" customHeight="1" thickBot="1">
      <c r="A168" s="58" t="s">
        <v>400</v>
      </c>
      <c r="B168" s="56"/>
      <c r="C168" s="56"/>
      <c r="D168" s="56"/>
      <c r="E168" s="56" t="s">
        <v>58</v>
      </c>
      <c r="F168" s="56"/>
      <c r="G168" s="46">
        <f t="shared" si="75"/>
        <v>40000</v>
      </c>
      <c r="H168" s="52"/>
      <c r="I168" s="93">
        <v>30000</v>
      </c>
      <c r="J168" s="91">
        <v>10000</v>
      </c>
      <c r="K168" s="92">
        <v>0</v>
      </c>
      <c r="L168" s="97">
        <v>0</v>
      </c>
      <c r="M168" s="93">
        <v>0</v>
      </c>
      <c r="N168" s="98">
        <v>0</v>
      </c>
      <c r="O168" s="94"/>
      <c r="P168" s="95">
        <v>0</v>
      </c>
      <c r="Q168" s="101">
        <v>0</v>
      </c>
      <c r="R168" s="92">
        <v>0</v>
      </c>
      <c r="S168" s="99">
        <v>0</v>
      </c>
      <c r="T168" s="94">
        <v>0</v>
      </c>
      <c r="U168" s="96"/>
      <c r="V168" s="100">
        <v>0</v>
      </c>
      <c r="W168" s="1"/>
    </row>
    <row r="169" spans="1:23" ht="15" customHeight="1" thickBot="1">
      <c r="A169" s="58" t="s">
        <v>388</v>
      </c>
      <c r="B169" s="56"/>
      <c r="C169" s="56"/>
      <c r="D169" s="56"/>
      <c r="E169" s="56" t="s">
        <v>58</v>
      </c>
      <c r="F169" s="56"/>
      <c r="G169" s="46">
        <f t="shared" si="75"/>
        <v>0</v>
      </c>
      <c r="H169" s="52"/>
      <c r="I169" s="93"/>
      <c r="J169" s="91"/>
      <c r="K169" s="92"/>
      <c r="L169" s="97"/>
      <c r="M169" s="93"/>
      <c r="N169" s="98"/>
      <c r="O169" s="94"/>
      <c r="P169" s="95"/>
      <c r="Q169" s="101"/>
      <c r="R169" s="92"/>
      <c r="S169" s="99"/>
      <c r="T169" s="94"/>
      <c r="U169" s="96"/>
      <c r="V169" s="100"/>
      <c r="W169" s="1"/>
    </row>
    <row r="170" spans="1:23" ht="14.7" customHeight="1" thickBot="1">
      <c r="A170" s="58" t="s">
        <v>183</v>
      </c>
      <c r="B170" s="56"/>
      <c r="C170" s="56"/>
      <c r="D170" s="56"/>
      <c r="E170" s="56" t="s">
        <v>58</v>
      </c>
      <c r="F170" s="56"/>
      <c r="G170" s="46">
        <f t="shared" si="75"/>
        <v>0</v>
      </c>
      <c r="H170" s="52"/>
      <c r="I170" s="93">
        <v>0</v>
      </c>
      <c r="J170" s="91">
        <v>0</v>
      </c>
      <c r="K170" s="92"/>
      <c r="L170" s="97"/>
      <c r="M170" s="93"/>
      <c r="N170" s="98"/>
      <c r="O170" s="94">
        <v>0</v>
      </c>
      <c r="P170" s="95"/>
      <c r="Q170" s="101"/>
      <c r="R170" s="92"/>
      <c r="S170" s="99"/>
      <c r="T170" s="94"/>
      <c r="U170" s="96"/>
      <c r="V170" s="100">
        <v>0</v>
      </c>
      <c r="W170" s="1"/>
    </row>
    <row r="171" spans="1:23" ht="16.2" customHeight="1" thickBot="1">
      <c r="A171" s="199" t="s">
        <v>184</v>
      </c>
      <c r="B171" s="56"/>
      <c r="C171" s="56"/>
      <c r="D171" s="56"/>
      <c r="E171" s="56" t="s">
        <v>58</v>
      </c>
      <c r="F171" s="56" t="s">
        <v>79</v>
      </c>
      <c r="G171" s="46">
        <f t="shared" si="75"/>
        <v>98000</v>
      </c>
      <c r="H171" s="52">
        <f>H172+H173</f>
        <v>0</v>
      </c>
      <c r="I171" s="52">
        <f t="shared" ref="I171" si="90">I172+I173</f>
        <v>0</v>
      </c>
      <c r="J171" s="52">
        <f t="shared" ref="J171:V171" si="91">J172+J173</f>
        <v>0</v>
      </c>
      <c r="K171" s="52">
        <f t="shared" si="91"/>
        <v>50000</v>
      </c>
      <c r="L171" s="52">
        <f t="shared" si="91"/>
        <v>0</v>
      </c>
      <c r="M171" s="52">
        <f t="shared" si="91"/>
        <v>0</v>
      </c>
      <c r="N171" s="52">
        <f t="shared" si="91"/>
        <v>0</v>
      </c>
      <c r="O171" s="52">
        <f t="shared" si="91"/>
        <v>0</v>
      </c>
      <c r="P171" s="52">
        <f t="shared" si="91"/>
        <v>0</v>
      </c>
      <c r="Q171" s="52">
        <f t="shared" si="91"/>
        <v>0</v>
      </c>
      <c r="R171" s="52">
        <f t="shared" si="91"/>
        <v>0</v>
      </c>
      <c r="S171" s="52">
        <f t="shared" si="91"/>
        <v>0</v>
      </c>
      <c r="T171" s="439">
        <f t="shared" si="91"/>
        <v>0</v>
      </c>
      <c r="U171" s="52">
        <f t="shared" si="91"/>
        <v>0</v>
      </c>
      <c r="V171" s="52">
        <f t="shared" si="91"/>
        <v>48000</v>
      </c>
      <c r="W171" s="1"/>
    </row>
    <row r="172" spans="1:23" ht="16.95" customHeight="1" thickBot="1">
      <c r="A172" s="199" t="s">
        <v>512</v>
      </c>
      <c r="B172" s="56"/>
      <c r="C172" s="56"/>
      <c r="D172" s="56" t="s">
        <v>489</v>
      </c>
      <c r="E172" s="56" t="s">
        <v>58</v>
      </c>
      <c r="F172" s="56"/>
      <c r="G172" s="459">
        <f t="shared" si="75"/>
        <v>0</v>
      </c>
      <c r="H172" s="52"/>
      <c r="I172" s="93">
        <v>0</v>
      </c>
      <c r="J172" s="91"/>
      <c r="K172" s="92">
        <v>0</v>
      </c>
      <c r="L172" s="97"/>
      <c r="M172" s="93"/>
      <c r="N172" s="98"/>
      <c r="O172" s="94"/>
      <c r="P172" s="95"/>
      <c r="Q172" s="451">
        <v>0</v>
      </c>
      <c r="R172" s="92"/>
      <c r="S172" s="99"/>
      <c r="T172" s="441">
        <v>0</v>
      </c>
      <c r="U172" s="96"/>
      <c r="V172" s="100"/>
      <c r="W172" s="1"/>
    </row>
    <row r="173" spans="1:23" ht="18.600000000000001" customHeight="1" thickBot="1">
      <c r="A173" s="199" t="s">
        <v>394</v>
      </c>
      <c r="B173" s="56"/>
      <c r="C173" s="56"/>
      <c r="D173" s="56"/>
      <c r="E173" s="56" t="s">
        <v>58</v>
      </c>
      <c r="F173" s="56"/>
      <c r="G173" s="46">
        <f t="shared" si="75"/>
        <v>98000</v>
      </c>
      <c r="H173" s="52"/>
      <c r="I173" s="93">
        <v>0</v>
      </c>
      <c r="J173" s="91"/>
      <c r="K173" s="92">
        <v>50000</v>
      </c>
      <c r="L173" s="97">
        <v>0</v>
      </c>
      <c r="M173" s="93"/>
      <c r="N173" s="98"/>
      <c r="O173" s="94"/>
      <c r="P173" s="95"/>
      <c r="Q173" s="101"/>
      <c r="R173" s="92"/>
      <c r="S173" s="99"/>
      <c r="T173" s="94"/>
      <c r="U173" s="96"/>
      <c r="V173" s="100">
        <v>48000</v>
      </c>
      <c r="W173" s="1"/>
    </row>
    <row r="174" spans="1:23" ht="0.6" customHeight="1" thickBot="1">
      <c r="A174" s="199" t="s">
        <v>186</v>
      </c>
      <c r="B174" s="56"/>
      <c r="C174" s="56"/>
      <c r="D174" s="56"/>
      <c r="E174" s="56" t="s">
        <v>58</v>
      </c>
      <c r="F174" s="56" t="s">
        <v>108</v>
      </c>
      <c r="G174" s="46">
        <f t="shared" si="75"/>
        <v>0</v>
      </c>
      <c r="H174" s="52"/>
      <c r="I174" s="52">
        <v>0</v>
      </c>
      <c r="J174" s="52"/>
      <c r="K174" s="52"/>
      <c r="L174" s="52"/>
      <c r="M174" s="52"/>
      <c r="N174" s="52">
        <v>0</v>
      </c>
      <c r="O174" s="52"/>
      <c r="P174" s="52"/>
      <c r="Q174" s="52">
        <v>0</v>
      </c>
      <c r="R174" s="52">
        <v>0</v>
      </c>
      <c r="S174" s="52">
        <v>0</v>
      </c>
      <c r="T174" s="52">
        <v>0</v>
      </c>
      <c r="U174" s="52">
        <v>0</v>
      </c>
      <c r="V174" s="52">
        <v>0</v>
      </c>
      <c r="W174" s="1"/>
    </row>
    <row r="175" spans="1:23" ht="19.2" hidden="1" customHeight="1" thickBot="1">
      <c r="A175" s="199" t="s">
        <v>186</v>
      </c>
      <c r="B175" s="56"/>
      <c r="C175" s="56"/>
      <c r="D175" s="56"/>
      <c r="E175" s="56" t="s">
        <v>380</v>
      </c>
      <c r="F175" s="56" t="s">
        <v>108</v>
      </c>
      <c r="G175" s="46">
        <f t="shared" si="75"/>
        <v>0</v>
      </c>
      <c r="H175" s="52"/>
      <c r="I175" s="52"/>
      <c r="J175" s="52"/>
      <c r="K175" s="52"/>
      <c r="L175" s="52"/>
      <c r="M175" s="52"/>
      <c r="N175" s="52"/>
      <c r="O175" s="52"/>
      <c r="P175" s="52"/>
      <c r="Q175" s="52">
        <v>0</v>
      </c>
      <c r="R175" s="52"/>
      <c r="S175" s="52"/>
      <c r="T175" s="52"/>
      <c r="U175" s="160"/>
      <c r="V175" s="52">
        <v>0</v>
      </c>
      <c r="W175" s="1"/>
    </row>
    <row r="176" spans="1:23" ht="18" hidden="1" thickBot="1">
      <c r="A176" s="58" t="s">
        <v>187</v>
      </c>
      <c r="B176" s="56"/>
      <c r="C176" s="56"/>
      <c r="D176" s="56"/>
      <c r="E176" s="56" t="s">
        <v>58</v>
      </c>
      <c r="F176" s="56" t="s">
        <v>446</v>
      </c>
      <c r="G176" s="46">
        <f t="shared" si="75"/>
        <v>0</v>
      </c>
      <c r="H176" s="52"/>
      <c r="I176" s="93">
        <v>0</v>
      </c>
      <c r="J176" s="91"/>
      <c r="K176" s="92">
        <v>0</v>
      </c>
      <c r="L176" s="97">
        <v>0</v>
      </c>
      <c r="M176" s="93">
        <v>0</v>
      </c>
      <c r="N176" s="98">
        <v>0</v>
      </c>
      <c r="O176" s="94"/>
      <c r="P176" s="95"/>
      <c r="Q176" s="101"/>
      <c r="R176" s="92">
        <v>0</v>
      </c>
      <c r="S176" s="99">
        <v>0</v>
      </c>
      <c r="T176" s="94"/>
      <c r="U176" s="96"/>
      <c r="V176" s="100">
        <v>0</v>
      </c>
      <c r="W176" s="1"/>
    </row>
    <row r="177" spans="1:23" ht="19.95" hidden="1" customHeight="1" thickBot="1">
      <c r="A177" s="199" t="s">
        <v>393</v>
      </c>
      <c r="B177" s="56"/>
      <c r="C177" s="56"/>
      <c r="D177" s="56" t="s">
        <v>174</v>
      </c>
      <c r="E177" s="56" t="s">
        <v>58</v>
      </c>
      <c r="F177" s="56" t="s">
        <v>72</v>
      </c>
      <c r="G177" s="46">
        <f t="shared" si="75"/>
        <v>0</v>
      </c>
      <c r="H177" s="52"/>
      <c r="I177" s="93"/>
      <c r="J177" s="91"/>
      <c r="K177" s="92">
        <v>0</v>
      </c>
      <c r="L177" s="97"/>
      <c r="M177" s="93"/>
      <c r="N177" s="98">
        <v>0</v>
      </c>
      <c r="O177" s="94"/>
      <c r="P177" s="95"/>
      <c r="Q177" s="101"/>
      <c r="R177" s="92"/>
      <c r="S177" s="99"/>
      <c r="T177" s="94"/>
      <c r="U177" s="96"/>
      <c r="V177" s="100">
        <v>0</v>
      </c>
      <c r="W177" s="1"/>
    </row>
    <row r="178" spans="1:23" ht="16.95" hidden="1" customHeight="1" thickBot="1">
      <c r="A178" s="199" t="s">
        <v>513</v>
      </c>
      <c r="B178" s="56"/>
      <c r="C178" s="56"/>
      <c r="D178" s="56" t="s">
        <v>489</v>
      </c>
      <c r="E178" s="56" t="s">
        <v>58</v>
      </c>
      <c r="F178" s="56" t="s">
        <v>79</v>
      </c>
      <c r="G178" s="46">
        <f t="shared" si="75"/>
        <v>0</v>
      </c>
      <c r="H178" s="52"/>
      <c r="I178" s="93">
        <v>0</v>
      </c>
      <c r="J178" s="91"/>
      <c r="K178" s="92"/>
      <c r="L178" s="97"/>
      <c r="M178" s="93"/>
      <c r="N178" s="98"/>
      <c r="O178" s="94"/>
      <c r="P178" s="95"/>
      <c r="Q178" s="101">
        <v>0</v>
      </c>
      <c r="R178" s="92"/>
      <c r="S178" s="99"/>
      <c r="T178" s="94">
        <v>0</v>
      </c>
      <c r="U178" s="96"/>
      <c r="V178" s="100"/>
      <c r="W178" s="1"/>
    </row>
    <row r="179" spans="1:23" ht="15.6" hidden="1" customHeight="1" thickBot="1">
      <c r="A179" s="199" t="s">
        <v>471</v>
      </c>
      <c r="B179" s="56" t="s">
        <v>171</v>
      </c>
      <c r="C179" s="56" t="s">
        <v>31</v>
      </c>
      <c r="D179" s="56" t="s">
        <v>174</v>
      </c>
      <c r="E179" s="56" t="s">
        <v>58</v>
      </c>
      <c r="F179" s="56" t="s">
        <v>445</v>
      </c>
      <c r="G179" s="46">
        <f t="shared" si="75"/>
        <v>0</v>
      </c>
      <c r="H179" s="52"/>
      <c r="I179" s="78"/>
      <c r="J179" s="75"/>
      <c r="K179" s="76">
        <v>0</v>
      </c>
      <c r="L179" s="77"/>
      <c r="M179" s="78"/>
      <c r="N179" s="116">
        <v>0</v>
      </c>
      <c r="O179" s="80"/>
      <c r="P179" s="52"/>
      <c r="Q179" s="81"/>
      <c r="R179" s="76"/>
      <c r="S179" s="117"/>
      <c r="T179" s="80"/>
      <c r="U179" s="84"/>
      <c r="V179" s="119"/>
      <c r="W179" s="1"/>
    </row>
    <row r="180" spans="1:23" ht="18" customHeight="1" thickBot="1">
      <c r="A180" s="200" t="s">
        <v>188</v>
      </c>
      <c r="B180" s="148" t="s">
        <v>171</v>
      </c>
      <c r="C180" s="148" t="s">
        <v>131</v>
      </c>
      <c r="D180" s="148" t="s">
        <v>49</v>
      </c>
      <c r="E180" s="148" t="s">
        <v>29</v>
      </c>
      <c r="F180" s="148" t="s">
        <v>29</v>
      </c>
      <c r="G180" s="420">
        <f t="shared" si="75"/>
        <v>12349031.999</v>
      </c>
      <c r="H180" s="443">
        <f>H181+H190+H198+H201+H208+H211+H220</f>
        <v>12.731999999999999</v>
      </c>
      <c r="I180" s="443">
        <f t="shared" ref="I180" si="92">I181+I190+I198+I201+I208+I211+I220</f>
        <v>910570</v>
      </c>
      <c r="J180" s="443">
        <f t="shared" ref="J180:U180" si="93">J181+J190+J198+J201+J208+J211+J220</f>
        <v>164690</v>
      </c>
      <c r="K180" s="443">
        <f>K181+K190+K198+K201+K208+K211+K220</f>
        <v>216814</v>
      </c>
      <c r="L180" s="443">
        <f>L181+L190+L198+L201+L208+L211+L220</f>
        <v>316.589</v>
      </c>
      <c r="M180" s="443">
        <f t="shared" si="93"/>
        <v>262840</v>
      </c>
      <c r="N180" s="443">
        <f t="shared" si="93"/>
        <v>10218027</v>
      </c>
      <c r="O180" s="443">
        <f t="shared" si="93"/>
        <v>76363</v>
      </c>
      <c r="P180" s="443">
        <f t="shared" si="93"/>
        <v>146239</v>
      </c>
      <c r="Q180" s="443">
        <f t="shared" si="93"/>
        <v>84661</v>
      </c>
      <c r="R180" s="443">
        <f t="shared" si="93"/>
        <v>23697</v>
      </c>
      <c r="S180" s="443">
        <f t="shared" si="93"/>
        <v>164355</v>
      </c>
      <c r="T180" s="443">
        <f t="shared" si="93"/>
        <v>1000.678</v>
      </c>
      <c r="U180" s="443">
        <f t="shared" si="93"/>
        <v>48042</v>
      </c>
      <c r="V180" s="443">
        <f>V181+V190+V198+V201+V208+V211+V220</f>
        <v>31404</v>
      </c>
      <c r="W180" s="1"/>
    </row>
    <row r="181" spans="1:23" ht="18.600000000000001" thickBot="1">
      <c r="A181" s="120" t="s">
        <v>189</v>
      </c>
      <c r="B181" s="56" t="s">
        <v>171</v>
      </c>
      <c r="C181" s="56" t="s">
        <v>131</v>
      </c>
      <c r="D181" s="57" t="s">
        <v>49</v>
      </c>
      <c r="E181" s="56" t="s">
        <v>29</v>
      </c>
      <c r="F181" s="56" t="s">
        <v>29</v>
      </c>
      <c r="G181" s="46">
        <f t="shared" si="75"/>
        <v>2992205.9989999998</v>
      </c>
      <c r="H181" s="439">
        <f>H182+H183+H184+H185+H186+H188</f>
        <v>12.731999999999999</v>
      </c>
      <c r="I181" s="439">
        <f t="shared" ref="I181" si="94">I182+I183+I184+I185+I186+I188</f>
        <v>642695</v>
      </c>
      <c r="J181" s="439">
        <f t="shared" ref="J181:V181" si="95">J182+J183+J184+J185+J186+J188</f>
        <v>134690</v>
      </c>
      <c r="K181" s="439">
        <f t="shared" si="95"/>
        <v>148164</v>
      </c>
      <c r="L181" s="439">
        <f t="shared" si="95"/>
        <v>316.589</v>
      </c>
      <c r="M181" s="439">
        <f t="shared" si="95"/>
        <v>112840</v>
      </c>
      <c r="N181" s="439">
        <f t="shared" si="95"/>
        <v>1388027</v>
      </c>
      <c r="O181" s="439">
        <f t="shared" si="95"/>
        <v>76363</v>
      </c>
      <c r="P181" s="439">
        <f t="shared" si="95"/>
        <v>146239</v>
      </c>
      <c r="Q181" s="439">
        <f t="shared" si="95"/>
        <v>84661</v>
      </c>
      <c r="R181" s="439">
        <f t="shared" si="95"/>
        <v>23697</v>
      </c>
      <c r="S181" s="447">
        <f t="shared" si="95"/>
        <v>154355</v>
      </c>
      <c r="T181" s="439">
        <f t="shared" si="95"/>
        <v>699.678</v>
      </c>
      <c r="U181" s="439">
        <f t="shared" si="95"/>
        <v>48042</v>
      </c>
      <c r="V181" s="439">
        <f t="shared" si="95"/>
        <v>31404</v>
      </c>
      <c r="W181" s="1"/>
    </row>
    <row r="182" spans="1:23" ht="18" thickBot="1">
      <c r="A182" s="58" t="s">
        <v>190</v>
      </c>
      <c r="B182" s="56"/>
      <c r="C182" s="56"/>
      <c r="D182" s="56" t="s">
        <v>514</v>
      </c>
      <c r="E182" s="56" t="s">
        <v>590</v>
      </c>
      <c r="F182" s="56" t="s">
        <v>62</v>
      </c>
      <c r="G182" s="459">
        <f t="shared" si="75"/>
        <v>891563.299</v>
      </c>
      <c r="H182" s="439">
        <v>12.731999999999999</v>
      </c>
      <c r="I182" s="453">
        <v>162695</v>
      </c>
      <c r="J182" s="460">
        <v>104690</v>
      </c>
      <c r="K182" s="455">
        <v>92664</v>
      </c>
      <c r="L182" s="461">
        <v>56.588999999999999</v>
      </c>
      <c r="M182" s="453">
        <v>13440</v>
      </c>
      <c r="N182" s="462">
        <v>331057</v>
      </c>
      <c r="O182" s="442">
        <v>26363</v>
      </c>
      <c r="P182" s="439">
        <v>22989</v>
      </c>
      <c r="Q182" s="463">
        <v>34661</v>
      </c>
      <c r="R182" s="455">
        <v>23697</v>
      </c>
      <c r="S182" s="448">
        <v>29355</v>
      </c>
      <c r="T182" s="442">
        <v>45.978000000000002</v>
      </c>
      <c r="U182" s="445">
        <v>18433</v>
      </c>
      <c r="V182" s="464">
        <v>31404</v>
      </c>
      <c r="W182" s="1"/>
    </row>
    <row r="183" spans="1:23" ht="18" thickBot="1">
      <c r="A183" s="58" t="s">
        <v>191</v>
      </c>
      <c r="B183" s="56"/>
      <c r="C183" s="56"/>
      <c r="D183" s="56" t="s">
        <v>514</v>
      </c>
      <c r="E183" s="56" t="s">
        <v>590</v>
      </c>
      <c r="F183" s="56" t="s">
        <v>62</v>
      </c>
      <c r="G183" s="46">
        <f t="shared" si="75"/>
        <v>1824419</v>
      </c>
      <c r="H183" s="52">
        <v>0</v>
      </c>
      <c r="I183" s="78">
        <v>480000</v>
      </c>
      <c r="J183" s="75">
        <v>30000</v>
      </c>
      <c r="K183" s="76">
        <v>55500</v>
      </c>
      <c r="L183" s="77">
        <v>260</v>
      </c>
      <c r="M183" s="78">
        <v>53800</v>
      </c>
      <c r="N183" s="116">
        <v>835400</v>
      </c>
      <c r="O183" s="80">
        <v>50000</v>
      </c>
      <c r="P183" s="52">
        <v>122250</v>
      </c>
      <c r="Q183" s="81">
        <v>50000</v>
      </c>
      <c r="R183" s="76">
        <v>0</v>
      </c>
      <c r="S183" s="432">
        <v>125000</v>
      </c>
      <c r="T183" s="80">
        <v>600</v>
      </c>
      <c r="U183" s="118">
        <v>21609</v>
      </c>
      <c r="V183" s="119">
        <v>0</v>
      </c>
      <c r="W183" s="1"/>
    </row>
    <row r="184" spans="1:23" ht="18" thickBot="1">
      <c r="A184" s="58" t="s">
        <v>192</v>
      </c>
      <c r="B184" s="56"/>
      <c r="C184" s="56"/>
      <c r="D184" s="56" t="s">
        <v>353</v>
      </c>
      <c r="E184" s="56" t="s">
        <v>58</v>
      </c>
      <c r="F184" s="56" t="s">
        <v>72</v>
      </c>
      <c r="G184" s="46">
        <f t="shared" si="75"/>
        <v>0</v>
      </c>
      <c r="H184" s="52"/>
      <c r="I184" s="78">
        <v>0</v>
      </c>
      <c r="J184" s="75">
        <v>0</v>
      </c>
      <c r="K184" s="76">
        <v>0</v>
      </c>
      <c r="L184" s="77">
        <v>0</v>
      </c>
      <c r="M184" s="78">
        <v>0</v>
      </c>
      <c r="N184" s="116">
        <v>0</v>
      </c>
      <c r="O184" s="80">
        <v>0</v>
      </c>
      <c r="P184" s="52">
        <v>0</v>
      </c>
      <c r="Q184" s="81">
        <v>0</v>
      </c>
      <c r="R184" s="76">
        <v>0</v>
      </c>
      <c r="S184" s="431">
        <v>0</v>
      </c>
      <c r="T184" s="80">
        <v>0</v>
      </c>
      <c r="U184" s="118"/>
      <c r="V184" s="119">
        <v>0</v>
      </c>
      <c r="W184" s="1"/>
    </row>
    <row r="185" spans="1:23" ht="16.95" customHeight="1" thickBot="1">
      <c r="A185" s="58" t="s">
        <v>193</v>
      </c>
      <c r="B185" s="56"/>
      <c r="C185" s="56"/>
      <c r="D185" s="56"/>
      <c r="E185" s="56" t="s">
        <v>58</v>
      </c>
      <c r="F185" s="56" t="s">
        <v>79</v>
      </c>
      <c r="G185" s="46">
        <f t="shared" si="75"/>
        <v>0</v>
      </c>
      <c r="H185" s="52"/>
      <c r="I185" s="78">
        <v>0</v>
      </c>
      <c r="J185" s="75">
        <v>0</v>
      </c>
      <c r="K185" s="76">
        <v>0</v>
      </c>
      <c r="L185" s="77">
        <v>0</v>
      </c>
      <c r="M185" s="78">
        <v>0</v>
      </c>
      <c r="N185" s="116">
        <v>0</v>
      </c>
      <c r="O185" s="80">
        <v>0</v>
      </c>
      <c r="P185" s="52">
        <v>0</v>
      </c>
      <c r="Q185" s="81">
        <v>0</v>
      </c>
      <c r="R185" s="76">
        <v>0</v>
      </c>
      <c r="S185" s="201">
        <v>0</v>
      </c>
      <c r="T185" s="80">
        <v>0</v>
      </c>
      <c r="U185" s="118"/>
      <c r="V185" s="119">
        <v>0</v>
      </c>
      <c r="W185" s="1"/>
    </row>
    <row r="186" spans="1:23" ht="18" hidden="1" thickBot="1">
      <c r="A186" s="58" t="s">
        <v>194</v>
      </c>
      <c r="B186" s="56"/>
      <c r="C186" s="56"/>
      <c r="D186" s="56"/>
      <c r="E186" s="56" t="s">
        <v>58</v>
      </c>
      <c r="F186" s="56" t="s">
        <v>108</v>
      </c>
      <c r="G186" s="46">
        <f t="shared" si="75"/>
        <v>0</v>
      </c>
      <c r="H186" s="52">
        <f>H187</f>
        <v>0</v>
      </c>
      <c r="I186" s="52">
        <f t="shared" ref="I186" si="96">I187</f>
        <v>0</v>
      </c>
      <c r="J186" s="52">
        <f t="shared" ref="J186:V186" si="97">J187</f>
        <v>0</v>
      </c>
      <c r="K186" s="52">
        <f t="shared" si="97"/>
        <v>0</v>
      </c>
      <c r="L186" s="52">
        <f t="shared" si="97"/>
        <v>0</v>
      </c>
      <c r="M186" s="52">
        <f t="shared" si="97"/>
        <v>0</v>
      </c>
      <c r="N186" s="52">
        <f t="shared" si="97"/>
        <v>0</v>
      </c>
      <c r="O186" s="52">
        <f t="shared" si="97"/>
        <v>0</v>
      </c>
      <c r="P186" s="52">
        <f t="shared" si="97"/>
        <v>0</v>
      </c>
      <c r="Q186" s="52">
        <f t="shared" si="97"/>
        <v>0</v>
      </c>
      <c r="R186" s="52">
        <f t="shared" si="97"/>
        <v>0</v>
      </c>
      <c r="S186" s="52">
        <f t="shared" si="97"/>
        <v>0</v>
      </c>
      <c r="T186" s="52">
        <f t="shared" si="97"/>
        <v>0</v>
      </c>
      <c r="U186" s="52">
        <f t="shared" si="97"/>
        <v>0</v>
      </c>
      <c r="V186" s="52">
        <f t="shared" si="97"/>
        <v>0</v>
      </c>
      <c r="W186" s="1"/>
    </row>
    <row r="187" spans="1:23" ht="18" hidden="1" thickBot="1">
      <c r="A187" s="58"/>
      <c r="B187" s="56"/>
      <c r="C187" s="56"/>
      <c r="D187" s="56"/>
      <c r="E187" s="56"/>
      <c r="F187" s="56"/>
      <c r="G187" s="46">
        <f t="shared" si="75"/>
        <v>0</v>
      </c>
      <c r="H187" s="52"/>
      <c r="I187" s="78"/>
      <c r="J187" s="75"/>
      <c r="K187" s="76"/>
      <c r="L187" s="77"/>
      <c r="M187" s="78">
        <v>0</v>
      </c>
      <c r="N187" s="116"/>
      <c r="O187" s="80"/>
      <c r="P187" s="52"/>
      <c r="Q187" s="81"/>
      <c r="R187" s="76"/>
      <c r="S187" s="202"/>
      <c r="T187" s="80"/>
      <c r="U187" s="118"/>
      <c r="V187" s="119">
        <v>0</v>
      </c>
      <c r="W187" s="1"/>
    </row>
    <row r="188" spans="1:23" ht="18" thickBot="1">
      <c r="A188" s="58" t="s">
        <v>195</v>
      </c>
      <c r="B188" s="56"/>
      <c r="C188" s="56"/>
      <c r="D188" s="56"/>
      <c r="E188" s="56" t="s">
        <v>58</v>
      </c>
      <c r="F188" s="56" t="s">
        <v>110</v>
      </c>
      <c r="G188" s="46">
        <f t="shared" si="75"/>
        <v>276223.7</v>
      </c>
      <c r="H188" s="52">
        <f>H189</f>
        <v>0</v>
      </c>
      <c r="I188" s="52">
        <f t="shared" ref="I188" si="98">I189</f>
        <v>0</v>
      </c>
      <c r="J188" s="52">
        <f t="shared" ref="J188:V188" si="99">J189</f>
        <v>0</v>
      </c>
      <c r="K188" s="52">
        <f t="shared" si="99"/>
        <v>0</v>
      </c>
      <c r="L188" s="52">
        <f t="shared" si="99"/>
        <v>0</v>
      </c>
      <c r="M188" s="52">
        <f t="shared" si="99"/>
        <v>45600</v>
      </c>
      <c r="N188" s="52">
        <f t="shared" si="99"/>
        <v>221570</v>
      </c>
      <c r="O188" s="52">
        <f t="shared" si="99"/>
        <v>0</v>
      </c>
      <c r="P188" s="52">
        <f t="shared" si="99"/>
        <v>1000</v>
      </c>
      <c r="Q188" s="52">
        <f t="shared" si="99"/>
        <v>0</v>
      </c>
      <c r="R188" s="52">
        <f t="shared" si="99"/>
        <v>0</v>
      </c>
      <c r="S188" s="52">
        <f t="shared" si="99"/>
        <v>0</v>
      </c>
      <c r="T188" s="52">
        <f t="shared" si="99"/>
        <v>53.7</v>
      </c>
      <c r="U188" s="52">
        <f t="shared" si="99"/>
        <v>8000</v>
      </c>
      <c r="V188" s="52">
        <f t="shared" si="99"/>
        <v>0</v>
      </c>
      <c r="W188" s="1"/>
    </row>
    <row r="189" spans="1:23" ht="18" thickBot="1">
      <c r="A189" s="58" t="s">
        <v>196</v>
      </c>
      <c r="B189" s="56"/>
      <c r="C189" s="56"/>
      <c r="D189" s="56"/>
      <c r="E189" s="56" t="s">
        <v>58</v>
      </c>
      <c r="F189" s="56"/>
      <c r="G189" s="46">
        <f t="shared" si="75"/>
        <v>276223.7</v>
      </c>
      <c r="H189" s="52"/>
      <c r="I189" s="78">
        <v>0</v>
      </c>
      <c r="J189" s="75">
        <v>0</v>
      </c>
      <c r="K189" s="76">
        <v>0</v>
      </c>
      <c r="L189" s="77">
        <v>0</v>
      </c>
      <c r="M189" s="78">
        <v>45600</v>
      </c>
      <c r="N189" s="116">
        <v>221570</v>
      </c>
      <c r="O189" s="80">
        <v>0</v>
      </c>
      <c r="P189" s="52">
        <v>1000</v>
      </c>
      <c r="Q189" s="81">
        <v>0</v>
      </c>
      <c r="R189" s="76">
        <v>0</v>
      </c>
      <c r="S189" s="201">
        <v>0</v>
      </c>
      <c r="T189" s="80">
        <v>53.7</v>
      </c>
      <c r="U189" s="118">
        <v>8000</v>
      </c>
      <c r="V189" s="119">
        <v>0</v>
      </c>
      <c r="W189" s="1"/>
    </row>
    <row r="190" spans="1:23" ht="18.600000000000001" thickBot="1">
      <c r="A190" s="120" t="s">
        <v>197</v>
      </c>
      <c r="B190" s="56" t="s">
        <v>171</v>
      </c>
      <c r="C190" s="56" t="s">
        <v>131</v>
      </c>
      <c r="D190" s="57" t="s">
        <v>49</v>
      </c>
      <c r="E190" s="56" t="s">
        <v>29</v>
      </c>
      <c r="F190" s="56" t="s">
        <v>29</v>
      </c>
      <c r="G190" s="46">
        <f t="shared" si="75"/>
        <v>0</v>
      </c>
      <c r="H190" s="52">
        <f>H191+H192+H193+H194+H195+H197</f>
        <v>0</v>
      </c>
      <c r="I190" s="52">
        <f t="shared" ref="I190" si="100">I191+I192+I193+I194+I195+I197</f>
        <v>0</v>
      </c>
      <c r="J190" s="52">
        <f t="shared" ref="J190:V190" si="101">J191+J192+J193+J194+J195+J197</f>
        <v>0</v>
      </c>
      <c r="K190" s="52">
        <f t="shared" si="101"/>
        <v>0</v>
      </c>
      <c r="L190" s="52">
        <f t="shared" si="101"/>
        <v>0</v>
      </c>
      <c r="M190" s="52">
        <f t="shared" si="101"/>
        <v>0</v>
      </c>
      <c r="N190" s="52">
        <f t="shared" si="101"/>
        <v>0</v>
      </c>
      <c r="O190" s="52">
        <f t="shared" si="101"/>
        <v>0</v>
      </c>
      <c r="P190" s="52">
        <f t="shared" si="101"/>
        <v>0</v>
      </c>
      <c r="Q190" s="52">
        <f t="shared" si="101"/>
        <v>0</v>
      </c>
      <c r="R190" s="52">
        <f t="shared" si="101"/>
        <v>0</v>
      </c>
      <c r="S190" s="52">
        <f t="shared" si="101"/>
        <v>0</v>
      </c>
      <c r="T190" s="52">
        <f t="shared" si="101"/>
        <v>0</v>
      </c>
      <c r="U190" s="52">
        <f t="shared" si="101"/>
        <v>0</v>
      </c>
      <c r="V190" s="52">
        <f t="shared" si="101"/>
        <v>0</v>
      </c>
      <c r="W190" s="1"/>
    </row>
    <row r="191" spans="1:23" ht="18" thickBot="1">
      <c r="A191" s="58" t="s">
        <v>59</v>
      </c>
      <c r="B191" s="56"/>
      <c r="C191" s="56"/>
      <c r="D191" s="56" t="s">
        <v>354</v>
      </c>
      <c r="E191" s="56" t="s">
        <v>58</v>
      </c>
      <c r="F191" s="56" t="s">
        <v>60</v>
      </c>
      <c r="G191" s="46">
        <f t="shared" si="75"/>
        <v>0</v>
      </c>
      <c r="H191" s="52"/>
      <c r="I191" s="78">
        <v>0</v>
      </c>
      <c r="J191" s="75"/>
      <c r="K191" s="76"/>
      <c r="L191" s="77"/>
      <c r="M191" s="78"/>
      <c r="N191" s="116">
        <v>0</v>
      </c>
      <c r="O191" s="80"/>
      <c r="P191" s="52"/>
      <c r="Q191" s="81"/>
      <c r="R191" s="76">
        <v>0</v>
      </c>
      <c r="S191" s="202"/>
      <c r="T191" s="80"/>
      <c r="U191" s="118"/>
      <c r="V191" s="119"/>
      <c r="W191" s="1"/>
    </row>
    <row r="192" spans="1:23" ht="18" thickBot="1">
      <c r="A192" s="58" t="s">
        <v>192</v>
      </c>
      <c r="B192" s="56"/>
      <c r="C192" s="56"/>
      <c r="D192" s="56"/>
      <c r="E192" s="56" t="s">
        <v>58</v>
      </c>
      <c r="F192" s="56" t="s">
        <v>72</v>
      </c>
      <c r="G192" s="46">
        <f t="shared" si="75"/>
        <v>0</v>
      </c>
      <c r="H192" s="52">
        <v>0</v>
      </c>
      <c r="I192" s="78">
        <v>0</v>
      </c>
      <c r="J192" s="75">
        <v>0</v>
      </c>
      <c r="K192" s="76">
        <v>0</v>
      </c>
      <c r="L192" s="77">
        <v>0</v>
      </c>
      <c r="M192" s="78">
        <v>0</v>
      </c>
      <c r="N192" s="116">
        <v>0</v>
      </c>
      <c r="O192" s="80">
        <v>0</v>
      </c>
      <c r="P192" s="52">
        <v>0</v>
      </c>
      <c r="Q192" s="81">
        <v>0</v>
      </c>
      <c r="R192" s="76">
        <v>0</v>
      </c>
      <c r="S192" s="201">
        <v>0</v>
      </c>
      <c r="T192" s="80">
        <v>0</v>
      </c>
      <c r="U192" s="118"/>
      <c r="V192" s="119">
        <v>0</v>
      </c>
      <c r="W192" s="1"/>
    </row>
    <row r="193" spans="1:23" ht="18" hidden="1" thickBot="1">
      <c r="A193" s="58" t="s">
        <v>198</v>
      </c>
      <c r="B193" s="56"/>
      <c r="C193" s="56"/>
      <c r="D193" s="56"/>
      <c r="E193" s="56" t="s">
        <v>58</v>
      </c>
      <c r="F193" s="56" t="s">
        <v>79</v>
      </c>
      <c r="G193" s="46">
        <f t="shared" si="75"/>
        <v>0</v>
      </c>
      <c r="H193" s="52"/>
      <c r="I193" s="78"/>
      <c r="J193" s="75"/>
      <c r="K193" s="76"/>
      <c r="L193" s="77"/>
      <c r="M193" s="78"/>
      <c r="N193" s="116">
        <v>0</v>
      </c>
      <c r="O193" s="80"/>
      <c r="P193" s="52"/>
      <c r="Q193" s="81"/>
      <c r="R193" s="76"/>
      <c r="S193" s="202"/>
      <c r="T193" s="80"/>
      <c r="U193" s="118"/>
      <c r="V193" s="119"/>
      <c r="W193" s="1"/>
    </row>
    <row r="194" spans="1:23" ht="18" hidden="1" thickBot="1">
      <c r="A194" s="58" t="s">
        <v>199</v>
      </c>
      <c r="B194" s="56"/>
      <c r="C194" s="56"/>
      <c r="D194" s="56"/>
      <c r="E194" s="56" t="s">
        <v>58</v>
      </c>
      <c r="F194" s="56" t="s">
        <v>108</v>
      </c>
      <c r="G194" s="46">
        <f t="shared" si="75"/>
        <v>0</v>
      </c>
      <c r="H194" s="52"/>
      <c r="I194" s="78"/>
      <c r="J194" s="75"/>
      <c r="K194" s="76"/>
      <c r="L194" s="77"/>
      <c r="M194" s="78"/>
      <c r="N194" s="116"/>
      <c r="O194" s="80"/>
      <c r="P194" s="52"/>
      <c r="Q194" s="81"/>
      <c r="R194" s="76"/>
      <c r="S194" s="202"/>
      <c r="T194" s="80"/>
      <c r="U194" s="118"/>
      <c r="V194" s="119"/>
      <c r="W194" s="1"/>
    </row>
    <row r="195" spans="1:23" ht="19.95" hidden="1" customHeight="1" thickBot="1">
      <c r="A195" s="58" t="s">
        <v>195</v>
      </c>
      <c r="B195" s="56"/>
      <c r="C195" s="56"/>
      <c r="D195" s="56"/>
      <c r="E195" s="56" t="s">
        <v>58</v>
      </c>
      <c r="F195" s="56" t="s">
        <v>110</v>
      </c>
      <c r="G195" s="46">
        <f t="shared" si="75"/>
        <v>0</v>
      </c>
      <c r="H195" s="52">
        <f>H196</f>
        <v>0</v>
      </c>
      <c r="I195" s="52">
        <f t="shared" ref="I195" si="102">I196</f>
        <v>0</v>
      </c>
      <c r="J195" s="52">
        <f t="shared" ref="J195:V195" si="103">J196</f>
        <v>0</v>
      </c>
      <c r="K195" s="52">
        <f t="shared" si="103"/>
        <v>0</v>
      </c>
      <c r="L195" s="52">
        <f t="shared" si="103"/>
        <v>0</v>
      </c>
      <c r="M195" s="52">
        <f t="shared" si="103"/>
        <v>0</v>
      </c>
      <c r="N195" s="52">
        <f t="shared" si="103"/>
        <v>0</v>
      </c>
      <c r="O195" s="52">
        <f t="shared" si="103"/>
        <v>0</v>
      </c>
      <c r="P195" s="52">
        <f t="shared" si="103"/>
        <v>0</v>
      </c>
      <c r="Q195" s="52">
        <f t="shared" si="103"/>
        <v>0</v>
      </c>
      <c r="R195" s="52">
        <f t="shared" si="103"/>
        <v>0</v>
      </c>
      <c r="S195" s="52">
        <f t="shared" si="103"/>
        <v>0</v>
      </c>
      <c r="T195" s="52">
        <f t="shared" si="103"/>
        <v>0</v>
      </c>
      <c r="U195" s="52">
        <f t="shared" si="103"/>
        <v>0</v>
      </c>
      <c r="V195" s="52">
        <f t="shared" si="103"/>
        <v>0</v>
      </c>
      <c r="W195" s="1"/>
    </row>
    <row r="196" spans="1:23" ht="18" hidden="1" thickBot="1">
      <c r="A196" s="58" t="s">
        <v>116</v>
      </c>
      <c r="B196" s="56"/>
      <c r="C196" s="56"/>
      <c r="D196" s="56"/>
      <c r="E196" s="56" t="s">
        <v>58</v>
      </c>
      <c r="F196" s="56"/>
      <c r="G196" s="46">
        <f t="shared" si="75"/>
        <v>0</v>
      </c>
      <c r="H196" s="52"/>
      <c r="I196" s="78">
        <v>0</v>
      </c>
      <c r="J196" s="75"/>
      <c r="K196" s="76"/>
      <c r="L196" s="77"/>
      <c r="M196" s="78"/>
      <c r="N196" s="116">
        <v>0</v>
      </c>
      <c r="O196" s="80"/>
      <c r="P196" s="52"/>
      <c r="Q196" s="81"/>
      <c r="R196" s="76"/>
      <c r="S196" s="202"/>
      <c r="T196" s="80"/>
      <c r="U196" s="118"/>
      <c r="V196" s="119"/>
      <c r="W196" s="1"/>
    </row>
    <row r="197" spans="1:23" ht="18" hidden="1" thickBot="1">
      <c r="A197" s="58" t="s">
        <v>200</v>
      </c>
      <c r="B197" s="56" t="s">
        <v>171</v>
      </c>
      <c r="C197" s="56" t="s">
        <v>131</v>
      </c>
      <c r="D197" s="56" t="s">
        <v>350</v>
      </c>
      <c r="E197" s="56" t="s">
        <v>58</v>
      </c>
      <c r="F197" s="56" t="s">
        <v>72</v>
      </c>
      <c r="G197" s="46">
        <f t="shared" si="75"/>
        <v>0</v>
      </c>
      <c r="H197" s="52"/>
      <c r="I197" s="78"/>
      <c r="J197" s="75"/>
      <c r="K197" s="76"/>
      <c r="L197" s="77"/>
      <c r="M197" s="78">
        <v>0</v>
      </c>
      <c r="N197" s="116"/>
      <c r="O197" s="80"/>
      <c r="P197" s="52">
        <v>0</v>
      </c>
      <c r="Q197" s="81"/>
      <c r="R197" s="76">
        <v>0</v>
      </c>
      <c r="S197" s="203"/>
      <c r="T197" s="80"/>
      <c r="U197" s="118">
        <v>0</v>
      </c>
      <c r="V197" s="119"/>
      <c r="W197" s="1"/>
    </row>
    <row r="198" spans="1:23" ht="18" thickBot="1">
      <c r="A198" s="120" t="s">
        <v>201</v>
      </c>
      <c r="B198" s="56" t="s">
        <v>171</v>
      </c>
      <c r="C198" s="56" t="s">
        <v>131</v>
      </c>
      <c r="D198" s="56" t="s">
        <v>355</v>
      </c>
      <c r="E198" s="56" t="s">
        <v>29</v>
      </c>
      <c r="F198" s="56" t="s">
        <v>29</v>
      </c>
      <c r="G198" s="46">
        <f t="shared" si="75"/>
        <v>80000</v>
      </c>
      <c r="H198" s="52">
        <f>H199+H200</f>
        <v>0</v>
      </c>
      <c r="I198" s="52">
        <f t="shared" ref="I198" si="104">I199+I200</f>
        <v>0</v>
      </c>
      <c r="J198" s="52">
        <f t="shared" ref="J198:V198" si="105">J199+J200</f>
        <v>0</v>
      </c>
      <c r="K198" s="52">
        <f t="shared" si="105"/>
        <v>0</v>
      </c>
      <c r="L198" s="52">
        <f t="shared" si="105"/>
        <v>0</v>
      </c>
      <c r="M198" s="52">
        <f t="shared" si="105"/>
        <v>0</v>
      </c>
      <c r="N198" s="52">
        <f t="shared" si="105"/>
        <v>80000</v>
      </c>
      <c r="O198" s="52">
        <f t="shared" si="105"/>
        <v>0</v>
      </c>
      <c r="P198" s="52">
        <f t="shared" si="105"/>
        <v>0</v>
      </c>
      <c r="Q198" s="52">
        <f t="shared" si="105"/>
        <v>0</v>
      </c>
      <c r="R198" s="52">
        <f t="shared" si="105"/>
        <v>0</v>
      </c>
      <c r="S198" s="52">
        <f t="shared" si="105"/>
        <v>0</v>
      </c>
      <c r="T198" s="52">
        <f t="shared" si="105"/>
        <v>0</v>
      </c>
      <c r="U198" s="52">
        <f t="shared" si="105"/>
        <v>0</v>
      </c>
      <c r="V198" s="52">
        <f t="shared" si="105"/>
        <v>0</v>
      </c>
      <c r="W198" s="1"/>
    </row>
    <row r="199" spans="1:23" ht="18" thickBot="1">
      <c r="A199" s="58" t="s">
        <v>202</v>
      </c>
      <c r="B199" s="56"/>
      <c r="C199" s="56"/>
      <c r="D199" s="56"/>
      <c r="E199" s="56" t="s">
        <v>58</v>
      </c>
      <c r="F199" s="56" t="s">
        <v>72</v>
      </c>
      <c r="G199" s="46">
        <f t="shared" si="75"/>
        <v>0</v>
      </c>
      <c r="H199" s="52"/>
      <c r="I199" s="78">
        <v>0</v>
      </c>
      <c r="J199" s="75"/>
      <c r="K199" s="76"/>
      <c r="L199" s="77"/>
      <c r="M199" s="78"/>
      <c r="N199" s="116"/>
      <c r="O199" s="80"/>
      <c r="P199" s="52"/>
      <c r="Q199" s="81"/>
      <c r="R199" s="76"/>
      <c r="S199" s="202"/>
      <c r="T199" s="80">
        <v>0</v>
      </c>
      <c r="U199" s="118"/>
      <c r="V199" s="119"/>
      <c r="W199" s="1"/>
    </row>
    <row r="200" spans="1:23" ht="18" thickBot="1">
      <c r="A200" s="58" t="s">
        <v>203</v>
      </c>
      <c r="B200" s="56"/>
      <c r="C200" s="56"/>
      <c r="D200" s="56"/>
      <c r="E200" s="56" t="s">
        <v>58</v>
      </c>
      <c r="F200" s="56" t="s">
        <v>110</v>
      </c>
      <c r="G200" s="46">
        <f t="shared" si="75"/>
        <v>80000</v>
      </c>
      <c r="H200" s="52"/>
      <c r="I200" s="78">
        <v>0</v>
      </c>
      <c r="J200" s="75"/>
      <c r="K200" s="76"/>
      <c r="L200" s="77"/>
      <c r="M200" s="78"/>
      <c r="N200" s="116">
        <v>80000</v>
      </c>
      <c r="O200" s="80"/>
      <c r="P200" s="52"/>
      <c r="Q200" s="81"/>
      <c r="R200" s="76"/>
      <c r="S200" s="202"/>
      <c r="T200" s="80">
        <v>0</v>
      </c>
      <c r="U200" s="118"/>
      <c r="V200" s="119">
        <v>0</v>
      </c>
      <c r="W200" s="1"/>
    </row>
    <row r="201" spans="1:23" ht="18" thickBot="1">
      <c r="A201" s="120" t="s">
        <v>204</v>
      </c>
      <c r="B201" s="56" t="s">
        <v>171</v>
      </c>
      <c r="C201" s="56" t="s">
        <v>131</v>
      </c>
      <c r="D201" s="56" t="s">
        <v>356</v>
      </c>
      <c r="E201" s="56" t="s">
        <v>29</v>
      </c>
      <c r="F201" s="56" t="s">
        <v>29</v>
      </c>
      <c r="G201" s="46">
        <f t="shared" si="75"/>
        <v>200050</v>
      </c>
      <c r="H201" s="52">
        <f>H202+H203+H204+H206+H205</f>
        <v>0</v>
      </c>
      <c r="I201" s="52">
        <f t="shared" ref="I201" si="106">I202+I203+I204+I206</f>
        <v>0</v>
      </c>
      <c r="J201" s="52">
        <f t="shared" ref="J201:V201" si="107">J202+J203+J204+J206</f>
        <v>0</v>
      </c>
      <c r="K201" s="52">
        <f t="shared" si="107"/>
        <v>0</v>
      </c>
      <c r="L201" s="52">
        <f t="shared" si="107"/>
        <v>0</v>
      </c>
      <c r="M201" s="52">
        <f t="shared" si="107"/>
        <v>0</v>
      </c>
      <c r="N201" s="52">
        <f t="shared" si="107"/>
        <v>200000</v>
      </c>
      <c r="O201" s="52">
        <f t="shared" si="107"/>
        <v>0</v>
      </c>
      <c r="P201" s="52">
        <f t="shared" si="107"/>
        <v>0</v>
      </c>
      <c r="Q201" s="52">
        <f t="shared" si="107"/>
        <v>0</v>
      </c>
      <c r="R201" s="52">
        <f t="shared" si="107"/>
        <v>0</v>
      </c>
      <c r="S201" s="52">
        <f t="shared" si="107"/>
        <v>0</v>
      </c>
      <c r="T201" s="52">
        <f t="shared" si="107"/>
        <v>50</v>
      </c>
      <c r="U201" s="52">
        <f t="shared" si="107"/>
        <v>0</v>
      </c>
      <c r="V201" s="52">
        <f t="shared" si="107"/>
        <v>0</v>
      </c>
      <c r="W201" s="1"/>
    </row>
    <row r="202" spans="1:23" ht="18" thickBot="1">
      <c r="A202" s="58" t="s">
        <v>205</v>
      </c>
      <c r="B202" s="56"/>
      <c r="C202" s="56"/>
      <c r="D202" s="56"/>
      <c r="E202" s="56" t="s">
        <v>58</v>
      </c>
      <c r="F202" s="56" t="s">
        <v>72</v>
      </c>
      <c r="G202" s="46">
        <f t="shared" si="75"/>
        <v>200050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200000</v>
      </c>
      <c r="O202" s="52">
        <v>0</v>
      </c>
      <c r="P202" s="52">
        <v>0</v>
      </c>
      <c r="Q202" s="52">
        <v>0</v>
      </c>
      <c r="R202" s="52">
        <v>0</v>
      </c>
      <c r="S202" s="52">
        <v>0</v>
      </c>
      <c r="T202" s="52">
        <v>50</v>
      </c>
      <c r="U202" s="52">
        <v>0</v>
      </c>
      <c r="V202" s="52">
        <v>0</v>
      </c>
      <c r="W202" s="1"/>
    </row>
    <row r="203" spans="1:23" ht="18" thickBot="1">
      <c r="A203" s="58" t="s">
        <v>59</v>
      </c>
      <c r="B203" s="56"/>
      <c r="C203" s="56"/>
      <c r="D203" s="56"/>
      <c r="E203" s="56" t="s">
        <v>58</v>
      </c>
      <c r="F203" s="56" t="s">
        <v>60</v>
      </c>
      <c r="G203" s="46">
        <f t="shared" si="75"/>
        <v>0</v>
      </c>
      <c r="H203" s="52"/>
      <c r="I203" s="78">
        <v>0</v>
      </c>
      <c r="J203" s="75"/>
      <c r="K203" s="76"/>
      <c r="L203" s="77"/>
      <c r="M203" s="78">
        <v>0</v>
      </c>
      <c r="N203" s="116">
        <v>0</v>
      </c>
      <c r="O203" s="80"/>
      <c r="P203" s="52"/>
      <c r="Q203" s="81"/>
      <c r="R203" s="76"/>
      <c r="S203" s="202"/>
      <c r="T203" s="80">
        <v>0</v>
      </c>
      <c r="U203" s="118"/>
      <c r="V203" s="119"/>
      <c r="W203" s="1"/>
    </row>
    <row r="204" spans="1:23" ht="18" hidden="1" thickBot="1">
      <c r="A204" s="58" t="s">
        <v>206</v>
      </c>
      <c r="B204" s="56"/>
      <c r="C204" s="56"/>
      <c r="D204" s="56"/>
      <c r="E204" s="56" t="s">
        <v>58</v>
      </c>
      <c r="F204" s="56" t="s">
        <v>79</v>
      </c>
      <c r="G204" s="46">
        <f t="shared" si="75"/>
        <v>0</v>
      </c>
      <c r="H204" s="52"/>
      <c r="I204" s="78"/>
      <c r="J204" s="75"/>
      <c r="K204" s="76"/>
      <c r="L204" s="77"/>
      <c r="M204" s="78"/>
      <c r="N204" s="116"/>
      <c r="O204" s="80">
        <v>0</v>
      </c>
      <c r="P204" s="52"/>
      <c r="Q204" s="81">
        <v>0</v>
      </c>
      <c r="R204" s="76"/>
      <c r="S204" s="203"/>
      <c r="T204" s="80"/>
      <c r="U204" s="118"/>
      <c r="V204" s="119"/>
      <c r="W204" s="1"/>
    </row>
    <row r="205" spans="1:23" ht="18" hidden="1" thickBot="1">
      <c r="A205" s="58" t="s">
        <v>427</v>
      </c>
      <c r="B205" s="56"/>
      <c r="C205" s="56"/>
      <c r="D205" s="56"/>
      <c r="E205" s="56" t="s">
        <v>58</v>
      </c>
      <c r="F205" s="56" t="s">
        <v>108</v>
      </c>
      <c r="G205" s="46">
        <f t="shared" ref="G205:G268" si="108">H205+I205+J205+K205+L205+M205+N205+O205+P205+Q205+R205+S205+T205+U205+V205</f>
        <v>0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1"/>
    </row>
    <row r="206" spans="1:23" ht="18" hidden="1" thickBot="1">
      <c r="A206" s="58" t="s">
        <v>195</v>
      </c>
      <c r="B206" s="56"/>
      <c r="C206" s="56"/>
      <c r="D206" s="56"/>
      <c r="E206" s="56" t="s">
        <v>58</v>
      </c>
      <c r="F206" s="56" t="s">
        <v>110</v>
      </c>
      <c r="G206" s="46">
        <f t="shared" si="108"/>
        <v>0</v>
      </c>
      <c r="H206" s="52">
        <f>H207</f>
        <v>0</v>
      </c>
      <c r="I206" s="52">
        <v>0</v>
      </c>
      <c r="J206" s="52">
        <f t="shared" ref="J206:V206" si="109">J207</f>
        <v>0</v>
      </c>
      <c r="K206" s="52">
        <f t="shared" si="109"/>
        <v>0</v>
      </c>
      <c r="L206" s="52">
        <f t="shared" si="109"/>
        <v>0</v>
      </c>
      <c r="M206" s="52">
        <f t="shared" si="109"/>
        <v>0</v>
      </c>
      <c r="N206" s="52">
        <f t="shared" si="109"/>
        <v>0</v>
      </c>
      <c r="O206" s="52">
        <f t="shared" si="109"/>
        <v>0</v>
      </c>
      <c r="P206" s="52">
        <f t="shared" si="109"/>
        <v>0</v>
      </c>
      <c r="Q206" s="52">
        <f t="shared" si="109"/>
        <v>0</v>
      </c>
      <c r="R206" s="52">
        <f t="shared" si="109"/>
        <v>0</v>
      </c>
      <c r="S206" s="52">
        <f t="shared" si="109"/>
        <v>0</v>
      </c>
      <c r="T206" s="52">
        <f t="shared" si="109"/>
        <v>0</v>
      </c>
      <c r="U206" s="52">
        <f t="shared" si="109"/>
        <v>0</v>
      </c>
      <c r="V206" s="52">
        <f t="shared" si="109"/>
        <v>0</v>
      </c>
      <c r="W206" s="1"/>
    </row>
    <row r="207" spans="1:23" ht="18" hidden="1" thickBot="1">
      <c r="A207" s="58" t="s">
        <v>207</v>
      </c>
      <c r="B207" s="204"/>
      <c r="C207" s="204"/>
      <c r="D207" s="204"/>
      <c r="E207" s="205" t="s">
        <v>58</v>
      </c>
      <c r="F207" s="56"/>
      <c r="G207" s="46">
        <f t="shared" si="108"/>
        <v>0</v>
      </c>
      <c r="H207" s="137"/>
      <c r="I207" s="78">
        <v>0</v>
      </c>
      <c r="J207" s="183"/>
      <c r="K207" s="184"/>
      <c r="L207" s="185"/>
      <c r="M207" s="78">
        <v>0</v>
      </c>
      <c r="N207" s="186"/>
      <c r="O207" s="80">
        <v>0</v>
      </c>
      <c r="P207" s="52">
        <v>0</v>
      </c>
      <c r="Q207" s="81">
        <v>0</v>
      </c>
      <c r="R207" s="76">
        <v>0</v>
      </c>
      <c r="S207" s="189"/>
      <c r="T207" s="187"/>
      <c r="U207" s="115">
        <v>0</v>
      </c>
      <c r="V207" s="191"/>
      <c r="W207" s="1"/>
    </row>
    <row r="208" spans="1:23" ht="18" thickBot="1">
      <c r="A208" s="73" t="s">
        <v>208</v>
      </c>
      <c r="B208" s="56" t="s">
        <v>171</v>
      </c>
      <c r="C208" s="56" t="s">
        <v>131</v>
      </c>
      <c r="D208" s="56" t="s">
        <v>357</v>
      </c>
      <c r="E208" s="56" t="s">
        <v>29</v>
      </c>
      <c r="F208" s="56" t="s">
        <v>29</v>
      </c>
      <c r="G208" s="46">
        <f t="shared" si="108"/>
        <v>0</v>
      </c>
      <c r="H208" s="52">
        <f>H209+H210</f>
        <v>0</v>
      </c>
      <c r="I208" s="52">
        <f t="shared" ref="I208" si="110">I209+I210</f>
        <v>0</v>
      </c>
      <c r="J208" s="52">
        <f t="shared" ref="J208:V208" si="111">J209+J210</f>
        <v>0</v>
      </c>
      <c r="K208" s="52">
        <f t="shared" si="111"/>
        <v>0</v>
      </c>
      <c r="L208" s="52">
        <f t="shared" si="111"/>
        <v>0</v>
      </c>
      <c r="M208" s="52">
        <f t="shared" si="111"/>
        <v>0</v>
      </c>
      <c r="N208" s="52">
        <f t="shared" si="111"/>
        <v>0</v>
      </c>
      <c r="O208" s="52">
        <f t="shared" si="111"/>
        <v>0</v>
      </c>
      <c r="P208" s="52">
        <f t="shared" si="111"/>
        <v>0</v>
      </c>
      <c r="Q208" s="52">
        <f t="shared" si="111"/>
        <v>0</v>
      </c>
      <c r="R208" s="52">
        <f t="shared" si="111"/>
        <v>0</v>
      </c>
      <c r="S208" s="52">
        <f t="shared" si="111"/>
        <v>0</v>
      </c>
      <c r="T208" s="52">
        <f t="shared" si="111"/>
        <v>0</v>
      </c>
      <c r="U208" s="52">
        <f t="shared" si="111"/>
        <v>0</v>
      </c>
      <c r="V208" s="52">
        <f t="shared" si="111"/>
        <v>0</v>
      </c>
      <c r="W208" s="1"/>
    </row>
    <row r="209" spans="1:23" ht="18" thickBot="1">
      <c r="A209" s="58" t="s">
        <v>518</v>
      </c>
      <c r="B209" s="56"/>
      <c r="C209" s="56"/>
      <c r="D209" s="56" t="s">
        <v>517</v>
      </c>
      <c r="E209" s="56" t="s">
        <v>58</v>
      </c>
      <c r="F209" s="56" t="s">
        <v>72</v>
      </c>
      <c r="G209" s="46">
        <f t="shared" si="108"/>
        <v>0</v>
      </c>
      <c r="H209" s="52"/>
      <c r="I209" s="78"/>
      <c r="J209" s="75"/>
      <c r="K209" s="76"/>
      <c r="L209" s="77"/>
      <c r="M209" s="78">
        <v>0</v>
      </c>
      <c r="N209" s="116">
        <v>0</v>
      </c>
      <c r="O209" s="80">
        <v>0</v>
      </c>
      <c r="P209" s="52">
        <v>0</v>
      </c>
      <c r="Q209" s="81">
        <v>0</v>
      </c>
      <c r="R209" s="76"/>
      <c r="S209" s="117"/>
      <c r="T209" s="80"/>
      <c r="U209" s="115"/>
      <c r="V209" s="119"/>
      <c r="W209" s="1"/>
    </row>
    <row r="210" spans="1:23" ht="18" thickBot="1">
      <c r="A210" s="58" t="s">
        <v>209</v>
      </c>
      <c r="B210" s="51"/>
      <c r="C210" s="51"/>
      <c r="D210" s="51"/>
      <c r="E210" s="51"/>
      <c r="F210" s="56" t="s">
        <v>108</v>
      </c>
      <c r="G210" s="46">
        <f t="shared" si="108"/>
        <v>0</v>
      </c>
      <c r="H210" s="52"/>
      <c r="I210" s="78"/>
      <c r="J210" s="75"/>
      <c r="K210" s="76"/>
      <c r="L210" s="77"/>
      <c r="M210" s="78"/>
      <c r="N210" s="116">
        <v>0</v>
      </c>
      <c r="O210" s="80"/>
      <c r="P210" s="52"/>
      <c r="Q210" s="81"/>
      <c r="R210" s="76"/>
      <c r="S210" s="117"/>
      <c r="T210" s="80"/>
      <c r="U210" s="115"/>
      <c r="V210" s="119"/>
      <c r="W210" s="1"/>
    </row>
    <row r="211" spans="1:23" ht="18" thickBot="1">
      <c r="A211" s="120" t="s">
        <v>210</v>
      </c>
      <c r="B211" s="56" t="s">
        <v>171</v>
      </c>
      <c r="C211" s="56" t="s">
        <v>131</v>
      </c>
      <c r="D211" s="56" t="s">
        <v>358</v>
      </c>
      <c r="E211" s="56" t="s">
        <v>29</v>
      </c>
      <c r="F211" s="56" t="s">
        <v>29</v>
      </c>
      <c r="G211" s="46">
        <f t="shared" si="108"/>
        <v>3576776</v>
      </c>
      <c r="H211" s="52">
        <f>H212+H213+H214+H215+H216+H217+H219</f>
        <v>0</v>
      </c>
      <c r="I211" s="52">
        <f t="shared" ref="I211" si="112">I212+I213+I214+I215+I216+I217+I219</f>
        <v>267875</v>
      </c>
      <c r="J211" s="52">
        <f t="shared" ref="J211:V211" si="113">J212+J213+J214+J215+J216+J217+J219</f>
        <v>30000</v>
      </c>
      <c r="K211" s="52">
        <f t="shared" si="113"/>
        <v>68650</v>
      </c>
      <c r="L211" s="52">
        <f t="shared" si="113"/>
        <v>0</v>
      </c>
      <c r="M211" s="52">
        <f t="shared" si="113"/>
        <v>150000</v>
      </c>
      <c r="N211" s="52">
        <f t="shared" si="113"/>
        <v>3050000</v>
      </c>
      <c r="O211" s="52">
        <f t="shared" si="113"/>
        <v>0</v>
      </c>
      <c r="P211" s="52">
        <f t="shared" si="113"/>
        <v>0</v>
      </c>
      <c r="Q211" s="52">
        <f t="shared" si="113"/>
        <v>0</v>
      </c>
      <c r="R211" s="52">
        <f t="shared" si="113"/>
        <v>0</v>
      </c>
      <c r="S211" s="52">
        <f t="shared" si="113"/>
        <v>10000</v>
      </c>
      <c r="T211" s="52">
        <f t="shared" si="113"/>
        <v>251</v>
      </c>
      <c r="U211" s="52">
        <f t="shared" si="113"/>
        <v>0</v>
      </c>
      <c r="V211" s="52">
        <f t="shared" si="113"/>
        <v>0</v>
      </c>
      <c r="W211" s="1"/>
    </row>
    <row r="212" spans="1:23" ht="18" thickBot="1">
      <c r="A212" s="58" t="s">
        <v>59</v>
      </c>
      <c r="B212" s="56"/>
      <c r="C212" s="56"/>
      <c r="D212" s="56"/>
      <c r="E212" s="56" t="s">
        <v>58</v>
      </c>
      <c r="F212" s="56" t="s">
        <v>60</v>
      </c>
      <c r="G212" s="46">
        <f t="shared" si="108"/>
        <v>0</v>
      </c>
      <c r="H212" s="52"/>
      <c r="I212" s="78"/>
      <c r="J212" s="75"/>
      <c r="K212" s="76"/>
      <c r="L212" s="77"/>
      <c r="M212" s="78"/>
      <c r="N212" s="116">
        <v>0</v>
      </c>
      <c r="O212" s="80">
        <v>0</v>
      </c>
      <c r="P212" s="52"/>
      <c r="Q212" s="81"/>
      <c r="R212" s="76"/>
      <c r="S212" s="117"/>
      <c r="T212" s="80"/>
      <c r="U212" s="115"/>
      <c r="V212" s="119">
        <v>0</v>
      </c>
      <c r="W212" s="1"/>
    </row>
    <row r="213" spans="1:23" ht="18" thickBot="1">
      <c r="A213" s="58" t="s">
        <v>211</v>
      </c>
      <c r="B213" s="56"/>
      <c r="C213" s="56"/>
      <c r="D213" s="56"/>
      <c r="E213" s="56" t="s">
        <v>58</v>
      </c>
      <c r="F213" s="56" t="s">
        <v>72</v>
      </c>
      <c r="G213" s="46">
        <f t="shared" si="108"/>
        <v>3106531</v>
      </c>
      <c r="H213" s="52">
        <v>0</v>
      </c>
      <c r="I213" s="78">
        <v>267875</v>
      </c>
      <c r="J213" s="75">
        <v>30000</v>
      </c>
      <c r="K213" s="76">
        <v>48650</v>
      </c>
      <c r="L213" s="77">
        <v>0</v>
      </c>
      <c r="M213" s="78">
        <v>100000</v>
      </c>
      <c r="N213" s="116">
        <v>2650000</v>
      </c>
      <c r="O213" s="80">
        <v>0</v>
      </c>
      <c r="P213" s="52">
        <v>0</v>
      </c>
      <c r="Q213" s="81">
        <v>0</v>
      </c>
      <c r="R213" s="76">
        <v>0</v>
      </c>
      <c r="S213" s="117">
        <v>10000</v>
      </c>
      <c r="T213" s="80">
        <v>6</v>
      </c>
      <c r="U213" s="115">
        <v>0</v>
      </c>
      <c r="V213" s="119">
        <v>0</v>
      </c>
      <c r="W213" s="1"/>
    </row>
    <row r="214" spans="1:23" ht="18" thickBot="1">
      <c r="A214" s="58" t="s">
        <v>212</v>
      </c>
      <c r="B214" s="56"/>
      <c r="C214" s="56"/>
      <c r="D214" s="56"/>
      <c r="E214" s="56" t="s">
        <v>58</v>
      </c>
      <c r="F214" s="56" t="s">
        <v>79</v>
      </c>
      <c r="G214" s="46">
        <f t="shared" si="108"/>
        <v>185</v>
      </c>
      <c r="H214" s="52"/>
      <c r="I214" s="78">
        <v>0</v>
      </c>
      <c r="J214" s="75">
        <v>0</v>
      </c>
      <c r="K214" s="76">
        <v>0</v>
      </c>
      <c r="L214" s="77"/>
      <c r="M214" s="78"/>
      <c r="N214" s="116">
        <v>0</v>
      </c>
      <c r="O214" s="80"/>
      <c r="P214" s="52"/>
      <c r="Q214" s="81"/>
      <c r="R214" s="76">
        <v>0</v>
      </c>
      <c r="S214" s="117"/>
      <c r="T214" s="80">
        <v>185</v>
      </c>
      <c r="U214" s="115"/>
      <c r="V214" s="119">
        <v>0</v>
      </c>
      <c r="W214" s="1"/>
    </row>
    <row r="215" spans="1:23" ht="18" thickBot="1">
      <c r="A215" s="58" t="s">
        <v>213</v>
      </c>
      <c r="B215" s="51"/>
      <c r="C215" s="51"/>
      <c r="D215" s="51"/>
      <c r="E215" s="56" t="s">
        <v>58</v>
      </c>
      <c r="F215" s="56" t="s">
        <v>108</v>
      </c>
      <c r="G215" s="46">
        <f t="shared" si="108"/>
        <v>50000</v>
      </c>
      <c r="H215" s="52"/>
      <c r="I215" s="78">
        <v>0</v>
      </c>
      <c r="J215" s="75"/>
      <c r="K215" s="76"/>
      <c r="L215" s="77"/>
      <c r="M215" s="78">
        <v>50000</v>
      </c>
      <c r="N215" s="116">
        <v>0</v>
      </c>
      <c r="O215" s="80"/>
      <c r="P215" s="52"/>
      <c r="Q215" s="81"/>
      <c r="R215" s="76"/>
      <c r="S215" s="117"/>
      <c r="T215" s="80">
        <v>0</v>
      </c>
      <c r="U215" s="115">
        <v>0</v>
      </c>
      <c r="V215" s="119">
        <v>0</v>
      </c>
      <c r="W215" s="1"/>
    </row>
    <row r="216" spans="1:23" ht="18" thickBot="1">
      <c r="A216" s="58" t="s">
        <v>214</v>
      </c>
      <c r="B216" s="51"/>
      <c r="C216" s="51"/>
      <c r="D216" s="51"/>
      <c r="E216" s="56" t="s">
        <v>58</v>
      </c>
      <c r="F216" s="56" t="s">
        <v>108</v>
      </c>
      <c r="G216" s="46">
        <f t="shared" si="108"/>
        <v>0</v>
      </c>
      <c r="H216" s="52"/>
      <c r="I216" s="78"/>
      <c r="J216" s="75"/>
      <c r="K216" s="76"/>
      <c r="L216" s="77"/>
      <c r="M216" s="78"/>
      <c r="N216" s="116"/>
      <c r="O216" s="80"/>
      <c r="P216" s="52"/>
      <c r="Q216" s="81"/>
      <c r="R216" s="76"/>
      <c r="S216" s="117"/>
      <c r="T216" s="80"/>
      <c r="U216" s="115"/>
      <c r="V216" s="119">
        <v>0</v>
      </c>
      <c r="W216" s="1"/>
    </row>
    <row r="217" spans="1:23" ht="18" thickBot="1">
      <c r="A217" s="58" t="s">
        <v>215</v>
      </c>
      <c r="B217" s="51"/>
      <c r="C217" s="51"/>
      <c r="D217" s="56" t="s">
        <v>358</v>
      </c>
      <c r="E217" s="56" t="s">
        <v>58</v>
      </c>
      <c r="F217" s="56" t="s">
        <v>110</v>
      </c>
      <c r="G217" s="46">
        <f t="shared" si="108"/>
        <v>270060</v>
      </c>
      <c r="H217" s="52">
        <f>H218</f>
        <v>0</v>
      </c>
      <c r="I217" s="52">
        <v>0</v>
      </c>
      <c r="J217" s="52">
        <f t="shared" ref="J217:V217" si="114">J218</f>
        <v>0</v>
      </c>
      <c r="K217" s="52">
        <f t="shared" si="114"/>
        <v>20000</v>
      </c>
      <c r="L217" s="52">
        <f t="shared" si="114"/>
        <v>0</v>
      </c>
      <c r="M217" s="52">
        <f t="shared" si="114"/>
        <v>0</v>
      </c>
      <c r="N217" s="52">
        <f t="shared" si="114"/>
        <v>250000</v>
      </c>
      <c r="O217" s="52">
        <f t="shared" si="114"/>
        <v>0</v>
      </c>
      <c r="P217" s="52">
        <f t="shared" si="114"/>
        <v>0</v>
      </c>
      <c r="Q217" s="52">
        <f t="shared" si="114"/>
        <v>0</v>
      </c>
      <c r="R217" s="52">
        <f t="shared" si="114"/>
        <v>0</v>
      </c>
      <c r="S217" s="52">
        <v>0</v>
      </c>
      <c r="T217" s="52">
        <f t="shared" ref="T217" si="115">T218</f>
        <v>60</v>
      </c>
      <c r="U217" s="52">
        <f t="shared" si="114"/>
        <v>0</v>
      </c>
      <c r="V217" s="52">
        <f t="shared" si="114"/>
        <v>0</v>
      </c>
      <c r="W217" s="1"/>
    </row>
    <row r="218" spans="1:23" ht="16.2" customHeight="1" thickBot="1">
      <c r="A218" s="58" t="s">
        <v>605</v>
      </c>
      <c r="B218" s="56"/>
      <c r="C218" s="56"/>
      <c r="D218" s="56"/>
      <c r="E218" s="56" t="s">
        <v>58</v>
      </c>
      <c r="F218" s="56" t="s">
        <v>445</v>
      </c>
      <c r="G218" s="46">
        <f t="shared" si="108"/>
        <v>270060</v>
      </c>
      <c r="H218" s="52"/>
      <c r="I218" s="78">
        <v>0</v>
      </c>
      <c r="J218" s="75"/>
      <c r="K218" s="76">
        <v>20000</v>
      </c>
      <c r="L218" s="77">
        <v>0</v>
      </c>
      <c r="M218" s="78">
        <v>0</v>
      </c>
      <c r="N218" s="116">
        <v>250000</v>
      </c>
      <c r="O218" s="80">
        <v>0</v>
      </c>
      <c r="P218" s="52">
        <v>0</v>
      </c>
      <c r="Q218" s="81">
        <v>0</v>
      </c>
      <c r="R218" s="76"/>
      <c r="S218" s="117">
        <v>0</v>
      </c>
      <c r="T218" s="80">
        <v>60</v>
      </c>
      <c r="U218" s="84">
        <v>0</v>
      </c>
      <c r="V218" s="100">
        <v>0</v>
      </c>
      <c r="W218" s="1"/>
    </row>
    <row r="219" spans="1:23" ht="19.2" customHeight="1" thickBot="1">
      <c r="A219" s="58" t="s">
        <v>345</v>
      </c>
      <c r="B219" s="56" t="s">
        <v>171</v>
      </c>
      <c r="C219" s="56" t="s">
        <v>131</v>
      </c>
      <c r="D219" s="56" t="s">
        <v>358</v>
      </c>
      <c r="E219" s="56" t="s">
        <v>58</v>
      </c>
      <c r="F219" s="56" t="s">
        <v>446</v>
      </c>
      <c r="G219" s="46">
        <f t="shared" si="108"/>
        <v>150000</v>
      </c>
      <c r="H219" s="52"/>
      <c r="I219" s="52"/>
      <c r="J219" s="52"/>
      <c r="K219" s="52">
        <v>0</v>
      </c>
      <c r="L219" s="52"/>
      <c r="M219" s="52"/>
      <c r="N219" s="52">
        <v>150000</v>
      </c>
      <c r="O219" s="52"/>
      <c r="P219" s="52"/>
      <c r="Q219" s="52">
        <v>0</v>
      </c>
      <c r="R219" s="52"/>
      <c r="S219" s="52"/>
      <c r="T219" s="52"/>
      <c r="U219" s="52"/>
      <c r="V219" s="52"/>
      <c r="W219" s="1"/>
    </row>
    <row r="220" spans="1:23" ht="20.7" customHeight="1" thickBot="1">
      <c r="A220" s="120" t="s">
        <v>217</v>
      </c>
      <c r="B220" s="56" t="s">
        <v>171</v>
      </c>
      <c r="C220" s="56" t="s">
        <v>131</v>
      </c>
      <c r="D220" s="56" t="s">
        <v>218</v>
      </c>
      <c r="E220" s="56" t="s">
        <v>29</v>
      </c>
      <c r="F220" s="56" t="s">
        <v>29</v>
      </c>
      <c r="G220" s="46">
        <f t="shared" si="108"/>
        <v>5500000</v>
      </c>
      <c r="H220" s="52">
        <f>H221+H222+H223+H224</f>
        <v>0</v>
      </c>
      <c r="I220" s="52">
        <f t="shared" ref="I220" si="116">I221+I222+I223+I224</f>
        <v>0</v>
      </c>
      <c r="J220" s="52">
        <f t="shared" ref="J220:V220" si="117">J221+J222+J223+J224</f>
        <v>0</v>
      </c>
      <c r="K220" s="52">
        <f t="shared" si="117"/>
        <v>0</v>
      </c>
      <c r="L220" s="52">
        <f t="shared" si="117"/>
        <v>0</v>
      </c>
      <c r="M220" s="52">
        <f t="shared" si="117"/>
        <v>0</v>
      </c>
      <c r="N220" s="52">
        <f t="shared" si="117"/>
        <v>5500000</v>
      </c>
      <c r="O220" s="52">
        <f t="shared" si="117"/>
        <v>0</v>
      </c>
      <c r="P220" s="52">
        <f t="shared" si="117"/>
        <v>0</v>
      </c>
      <c r="Q220" s="52">
        <f t="shared" si="117"/>
        <v>0</v>
      </c>
      <c r="R220" s="52">
        <f t="shared" si="117"/>
        <v>0</v>
      </c>
      <c r="S220" s="52">
        <f t="shared" si="117"/>
        <v>0</v>
      </c>
      <c r="T220" s="52">
        <f t="shared" si="117"/>
        <v>0</v>
      </c>
      <c r="U220" s="52">
        <f t="shared" si="117"/>
        <v>0</v>
      </c>
      <c r="V220" s="52">
        <f t="shared" si="117"/>
        <v>0</v>
      </c>
      <c r="W220" s="1"/>
    </row>
    <row r="221" spans="1:23" ht="22.5" customHeight="1" thickBot="1">
      <c r="A221" s="58" t="s">
        <v>624</v>
      </c>
      <c r="B221" s="51"/>
      <c r="C221" s="51"/>
      <c r="D221" s="56" t="s">
        <v>475</v>
      </c>
      <c r="E221" s="56" t="s">
        <v>58</v>
      </c>
      <c r="F221" s="56" t="s">
        <v>72</v>
      </c>
      <c r="G221" s="46">
        <f t="shared" si="108"/>
        <v>5500000</v>
      </c>
      <c r="H221" s="52"/>
      <c r="I221" s="78"/>
      <c r="J221" s="75"/>
      <c r="K221" s="76"/>
      <c r="L221" s="77"/>
      <c r="M221" s="78"/>
      <c r="N221" s="116">
        <v>5500000</v>
      </c>
      <c r="O221" s="80"/>
      <c r="P221" s="52"/>
      <c r="Q221" s="81">
        <v>0</v>
      </c>
      <c r="R221" s="76"/>
      <c r="S221" s="117"/>
      <c r="T221" s="80">
        <v>0</v>
      </c>
      <c r="U221" s="118"/>
      <c r="V221" s="119"/>
      <c r="W221" s="1"/>
    </row>
    <row r="222" spans="1:23" ht="19.2" customHeight="1" thickBot="1">
      <c r="A222" s="58" t="s">
        <v>424</v>
      </c>
      <c r="B222" s="56"/>
      <c r="C222" s="56"/>
      <c r="D222" s="56" t="s">
        <v>218</v>
      </c>
      <c r="E222" s="56" t="s">
        <v>58</v>
      </c>
      <c r="F222" s="56" t="s">
        <v>79</v>
      </c>
      <c r="G222" s="46">
        <f t="shared" si="108"/>
        <v>0</v>
      </c>
      <c r="H222" s="52"/>
      <c r="I222" s="78"/>
      <c r="J222" s="75"/>
      <c r="K222" s="76"/>
      <c r="L222" s="77"/>
      <c r="M222" s="78">
        <v>0</v>
      </c>
      <c r="N222" s="116"/>
      <c r="O222" s="80"/>
      <c r="P222" s="52"/>
      <c r="Q222" s="81"/>
      <c r="R222" s="76"/>
      <c r="S222" s="117"/>
      <c r="T222" s="80">
        <v>0</v>
      </c>
      <c r="U222" s="84"/>
      <c r="V222" s="100"/>
      <c r="W222" s="1"/>
    </row>
    <row r="223" spans="1:23" ht="18.45" customHeight="1" thickBot="1">
      <c r="A223" s="58" t="s">
        <v>515</v>
      </c>
      <c r="B223" s="56"/>
      <c r="C223" s="56"/>
      <c r="D223" s="56" t="s">
        <v>516</v>
      </c>
      <c r="E223" s="56" t="s">
        <v>58</v>
      </c>
      <c r="F223" s="56" t="s">
        <v>72</v>
      </c>
      <c r="G223" s="46">
        <f t="shared" si="108"/>
        <v>0</v>
      </c>
      <c r="H223" s="52"/>
      <c r="I223" s="78"/>
      <c r="J223" s="75"/>
      <c r="K223" s="76"/>
      <c r="L223" s="77"/>
      <c r="M223" s="78">
        <v>0</v>
      </c>
      <c r="N223" s="116">
        <v>0</v>
      </c>
      <c r="O223" s="80"/>
      <c r="P223" s="52"/>
      <c r="Q223" s="81"/>
      <c r="R223" s="76"/>
      <c r="S223" s="117">
        <v>0</v>
      </c>
      <c r="T223" s="80"/>
      <c r="U223" s="84"/>
      <c r="V223" s="100">
        <v>0</v>
      </c>
      <c r="W223" s="1"/>
    </row>
    <row r="224" spans="1:23" ht="18.45" customHeight="1" thickBot="1">
      <c r="A224" s="58" t="s">
        <v>423</v>
      </c>
      <c r="B224" s="56"/>
      <c r="C224" s="56"/>
      <c r="D224" s="56" t="s">
        <v>426</v>
      </c>
      <c r="E224" s="56" t="s">
        <v>58</v>
      </c>
      <c r="F224" s="56" t="s">
        <v>72</v>
      </c>
      <c r="G224" s="46">
        <f t="shared" si="108"/>
        <v>0</v>
      </c>
      <c r="H224" s="52"/>
      <c r="I224" s="78"/>
      <c r="J224" s="75"/>
      <c r="K224" s="76"/>
      <c r="L224" s="77"/>
      <c r="M224" s="78"/>
      <c r="N224" s="116">
        <v>0</v>
      </c>
      <c r="O224" s="80"/>
      <c r="P224" s="52"/>
      <c r="Q224" s="81"/>
      <c r="R224" s="76"/>
      <c r="S224" s="117"/>
      <c r="T224" s="80"/>
      <c r="U224" s="84"/>
      <c r="V224" s="119"/>
      <c r="W224" s="1"/>
    </row>
    <row r="225" spans="1:23" ht="19.2" customHeight="1" thickBot="1">
      <c r="A225" s="200" t="s">
        <v>220</v>
      </c>
      <c r="B225" s="148" t="s">
        <v>171</v>
      </c>
      <c r="C225" s="148" t="s">
        <v>171</v>
      </c>
      <c r="D225" s="148" t="s">
        <v>49</v>
      </c>
      <c r="E225" s="148" t="s">
        <v>29</v>
      </c>
      <c r="F225" s="148" t="s">
        <v>29</v>
      </c>
      <c r="G225" s="420">
        <f t="shared" si="108"/>
        <v>0</v>
      </c>
      <c r="H225" s="52">
        <f>H226+H227+H228+H229+H230</f>
        <v>0</v>
      </c>
      <c r="I225" s="52">
        <f t="shared" ref="I225" si="118">I226+I227+I228+I229+I230</f>
        <v>0</v>
      </c>
      <c r="J225" s="52">
        <f t="shared" ref="J225:V225" si="119">J226+J227+J228+J229+J230</f>
        <v>0</v>
      </c>
      <c r="K225" s="52">
        <f t="shared" si="119"/>
        <v>0</v>
      </c>
      <c r="L225" s="52">
        <f t="shared" si="119"/>
        <v>0</v>
      </c>
      <c r="M225" s="52">
        <f t="shared" si="119"/>
        <v>0</v>
      </c>
      <c r="N225" s="52">
        <f t="shared" si="119"/>
        <v>0</v>
      </c>
      <c r="O225" s="52">
        <f t="shared" si="119"/>
        <v>0</v>
      </c>
      <c r="P225" s="52">
        <f t="shared" si="119"/>
        <v>0</v>
      </c>
      <c r="Q225" s="52">
        <f t="shared" si="119"/>
        <v>0</v>
      </c>
      <c r="R225" s="52">
        <f t="shared" si="119"/>
        <v>0</v>
      </c>
      <c r="S225" s="52">
        <f t="shared" si="119"/>
        <v>0</v>
      </c>
      <c r="T225" s="52">
        <f t="shared" si="119"/>
        <v>0</v>
      </c>
      <c r="U225" s="52">
        <f t="shared" si="119"/>
        <v>0</v>
      </c>
      <c r="V225" s="52">
        <f t="shared" si="119"/>
        <v>0</v>
      </c>
      <c r="W225" s="1"/>
    </row>
    <row r="226" spans="1:23" ht="18" thickBot="1">
      <c r="A226" s="58" t="s">
        <v>221</v>
      </c>
      <c r="B226" s="56"/>
      <c r="C226" s="56"/>
      <c r="D226" s="56" t="s">
        <v>181</v>
      </c>
      <c r="E226" s="56" t="s">
        <v>58</v>
      </c>
      <c r="F226" s="56" t="s">
        <v>62</v>
      </c>
      <c r="G226" s="46">
        <f t="shared" si="108"/>
        <v>0</v>
      </c>
      <c r="H226" s="52"/>
      <c r="I226" s="93"/>
      <c r="J226" s="91"/>
      <c r="K226" s="92"/>
      <c r="L226" s="63"/>
      <c r="M226" s="93"/>
      <c r="N226" s="64">
        <v>0</v>
      </c>
      <c r="O226" s="94"/>
      <c r="P226" s="95"/>
      <c r="Q226" s="67"/>
      <c r="R226" s="92"/>
      <c r="S226" s="68"/>
      <c r="T226" s="94"/>
      <c r="U226" s="96"/>
      <c r="V226" s="70"/>
      <c r="W226" s="1"/>
    </row>
    <row r="227" spans="1:23" ht="18" thickBot="1">
      <c r="A227" s="58" t="s">
        <v>71</v>
      </c>
      <c r="B227" s="56"/>
      <c r="C227" s="56"/>
      <c r="D227" s="56"/>
      <c r="E227" s="56" t="s">
        <v>58</v>
      </c>
      <c r="F227" s="56" t="s">
        <v>72</v>
      </c>
      <c r="G227" s="46">
        <f t="shared" si="108"/>
        <v>0</v>
      </c>
      <c r="H227" s="52"/>
      <c r="I227" s="93"/>
      <c r="J227" s="91"/>
      <c r="K227" s="92"/>
      <c r="L227" s="63"/>
      <c r="M227" s="93"/>
      <c r="N227" s="64">
        <v>0</v>
      </c>
      <c r="O227" s="94"/>
      <c r="P227" s="95"/>
      <c r="Q227" s="67"/>
      <c r="R227" s="92"/>
      <c r="S227" s="68"/>
      <c r="T227" s="94"/>
      <c r="U227" s="96"/>
      <c r="V227" s="70"/>
      <c r="W227" s="1"/>
    </row>
    <row r="228" spans="1:23" ht="0.6" customHeight="1" thickBot="1">
      <c r="A228" s="58" t="s">
        <v>222</v>
      </c>
      <c r="B228" s="56"/>
      <c r="C228" s="56"/>
      <c r="D228" s="56"/>
      <c r="E228" s="56" t="s">
        <v>58</v>
      </c>
      <c r="F228" s="56" t="s">
        <v>79</v>
      </c>
      <c r="G228" s="46">
        <f t="shared" si="108"/>
        <v>0</v>
      </c>
      <c r="H228" s="52"/>
      <c r="I228" s="93"/>
      <c r="J228" s="91"/>
      <c r="K228" s="92"/>
      <c r="L228" s="63"/>
      <c r="M228" s="93"/>
      <c r="N228" s="64"/>
      <c r="O228" s="94"/>
      <c r="P228" s="95"/>
      <c r="Q228" s="67"/>
      <c r="R228" s="92"/>
      <c r="S228" s="68"/>
      <c r="T228" s="94"/>
      <c r="U228" s="96"/>
      <c r="V228" s="70"/>
      <c r="W228" s="1"/>
    </row>
    <row r="229" spans="1:23" ht="18" hidden="1" thickBot="1">
      <c r="A229" s="58" t="s">
        <v>150</v>
      </c>
      <c r="B229" s="56"/>
      <c r="C229" s="56"/>
      <c r="D229" s="56"/>
      <c r="E229" s="56" t="s">
        <v>58</v>
      </c>
      <c r="F229" s="56" t="s">
        <v>108</v>
      </c>
      <c r="G229" s="46">
        <f t="shared" si="108"/>
        <v>0</v>
      </c>
      <c r="H229" s="52"/>
      <c r="I229" s="93"/>
      <c r="J229" s="91"/>
      <c r="K229" s="92"/>
      <c r="L229" s="63"/>
      <c r="M229" s="93"/>
      <c r="N229" s="64"/>
      <c r="O229" s="94"/>
      <c r="P229" s="95"/>
      <c r="Q229" s="67"/>
      <c r="R229" s="92"/>
      <c r="S229" s="68"/>
      <c r="T229" s="94"/>
      <c r="U229" s="96"/>
      <c r="V229" s="70"/>
      <c r="W229" s="1"/>
    </row>
    <row r="230" spans="1:23" ht="18" hidden="1" thickBot="1">
      <c r="A230" s="58" t="s">
        <v>223</v>
      </c>
      <c r="B230" s="56"/>
      <c r="C230" s="56"/>
      <c r="D230" s="56"/>
      <c r="E230" s="56" t="s">
        <v>58</v>
      </c>
      <c r="F230" s="56" t="s">
        <v>110</v>
      </c>
      <c r="G230" s="46">
        <f t="shared" si="108"/>
        <v>0</v>
      </c>
      <c r="H230" s="52"/>
      <c r="I230" s="93"/>
      <c r="J230" s="91"/>
      <c r="K230" s="92"/>
      <c r="L230" s="63"/>
      <c r="M230" s="93"/>
      <c r="N230" s="64"/>
      <c r="O230" s="94"/>
      <c r="P230" s="95"/>
      <c r="Q230" s="67"/>
      <c r="R230" s="92"/>
      <c r="S230" s="68"/>
      <c r="T230" s="94"/>
      <c r="U230" s="96"/>
      <c r="V230" s="70"/>
      <c r="W230" s="1"/>
    </row>
    <row r="231" spans="1:23" ht="18" thickBot="1">
      <c r="A231" s="206" t="s">
        <v>224</v>
      </c>
      <c r="B231" s="148" t="s">
        <v>156</v>
      </c>
      <c r="C231" s="148" t="s">
        <v>27</v>
      </c>
      <c r="D231" s="148" t="s">
        <v>49</v>
      </c>
      <c r="E231" s="148" t="s">
        <v>29</v>
      </c>
      <c r="F231" s="148" t="s">
        <v>29</v>
      </c>
      <c r="G231" s="419">
        <f t="shared" si="108"/>
        <v>9785352.5999999996</v>
      </c>
      <c r="H231" s="207">
        <f>H232</f>
        <v>272</v>
      </c>
      <c r="I231" s="207">
        <f t="shared" ref="I231" si="120">I232</f>
        <v>860000</v>
      </c>
      <c r="J231" s="207">
        <f t="shared" ref="J231:V231" si="121">J232</f>
        <v>1180000</v>
      </c>
      <c r="K231" s="207">
        <f t="shared" si="121"/>
        <v>744000</v>
      </c>
      <c r="L231" s="207">
        <f t="shared" si="121"/>
        <v>840.6</v>
      </c>
      <c r="M231" s="207">
        <f t="shared" si="121"/>
        <v>664050</v>
      </c>
      <c r="N231" s="207">
        <f t="shared" si="121"/>
        <v>2100940</v>
      </c>
      <c r="O231" s="207">
        <f t="shared" si="121"/>
        <v>1041000</v>
      </c>
      <c r="P231" s="207">
        <f t="shared" si="121"/>
        <v>205200</v>
      </c>
      <c r="Q231" s="207">
        <f t="shared" si="121"/>
        <v>1182000</v>
      </c>
      <c r="R231" s="207">
        <f t="shared" si="121"/>
        <v>365000</v>
      </c>
      <c r="S231" s="207">
        <f t="shared" si="121"/>
        <v>775000</v>
      </c>
      <c r="T231" s="207">
        <f t="shared" si="121"/>
        <v>1050</v>
      </c>
      <c r="U231" s="207">
        <f t="shared" si="121"/>
        <v>0</v>
      </c>
      <c r="V231" s="207">
        <f t="shared" si="121"/>
        <v>666000</v>
      </c>
      <c r="W231" s="1"/>
    </row>
    <row r="232" spans="1:23" ht="18.600000000000001" thickBot="1">
      <c r="A232" s="71" t="s">
        <v>225</v>
      </c>
      <c r="B232" s="56" t="s">
        <v>156</v>
      </c>
      <c r="C232" s="56" t="s">
        <v>26</v>
      </c>
      <c r="D232" s="56" t="s">
        <v>359</v>
      </c>
      <c r="E232" s="56" t="s">
        <v>29</v>
      </c>
      <c r="F232" s="56" t="s">
        <v>29</v>
      </c>
      <c r="G232" s="46">
        <f t="shared" si="108"/>
        <v>9785352.5999999996</v>
      </c>
      <c r="H232" s="52">
        <f>H233+H252+H258+H268</f>
        <v>272</v>
      </c>
      <c r="I232" s="52">
        <f t="shared" ref="I232" si="122">I233+I252+I258+I268</f>
        <v>860000</v>
      </c>
      <c r="J232" s="52">
        <f t="shared" ref="J232:V232" si="123">J233+J252+J258+J268</f>
        <v>1180000</v>
      </c>
      <c r="K232" s="52">
        <f t="shared" si="123"/>
        <v>744000</v>
      </c>
      <c r="L232" s="52">
        <f t="shared" si="123"/>
        <v>840.6</v>
      </c>
      <c r="M232" s="52">
        <f t="shared" si="123"/>
        <v>664050</v>
      </c>
      <c r="N232" s="52">
        <f t="shared" si="123"/>
        <v>2100940</v>
      </c>
      <c r="O232" s="52">
        <f t="shared" si="123"/>
        <v>1041000</v>
      </c>
      <c r="P232" s="52">
        <f t="shared" si="123"/>
        <v>205200</v>
      </c>
      <c r="Q232" s="52">
        <f t="shared" si="123"/>
        <v>1182000</v>
      </c>
      <c r="R232" s="52">
        <f t="shared" si="123"/>
        <v>365000</v>
      </c>
      <c r="S232" s="52">
        <f t="shared" si="123"/>
        <v>775000</v>
      </c>
      <c r="T232" s="52">
        <f>T233+T252+T258+T268</f>
        <v>1050</v>
      </c>
      <c r="U232" s="52">
        <f>U233+U252+U258+U268</f>
        <v>0</v>
      </c>
      <c r="V232" s="52">
        <f t="shared" si="123"/>
        <v>666000</v>
      </c>
      <c r="W232" s="1"/>
    </row>
    <row r="233" spans="1:23" ht="18.600000000000001" thickBot="1">
      <c r="A233" s="72" t="s">
        <v>52</v>
      </c>
      <c r="B233" s="56"/>
      <c r="C233" s="56"/>
      <c r="D233" s="56"/>
      <c r="E233" s="56" t="s">
        <v>29</v>
      </c>
      <c r="F233" s="57" t="s">
        <v>53</v>
      </c>
      <c r="G233" s="46">
        <f t="shared" si="108"/>
        <v>1137419.6000000001</v>
      </c>
      <c r="H233" s="52">
        <f>H234+H235+H236+H237+H243+H244+H245+H246+H247</f>
        <v>0</v>
      </c>
      <c r="I233" s="52">
        <f t="shared" ref="I233" si="124">I234+I235+I236+I237+I243+I244+I245+I246+I247</f>
        <v>194000</v>
      </c>
      <c r="J233" s="52">
        <f t="shared" ref="J233:V233" si="125">J234+J235+J236+J237+J243+J244+J245+J246+J247</f>
        <v>50000</v>
      </c>
      <c r="K233" s="52">
        <f t="shared" si="125"/>
        <v>80000</v>
      </c>
      <c r="L233" s="52">
        <f t="shared" si="125"/>
        <v>229.6</v>
      </c>
      <c r="M233" s="52">
        <f t="shared" si="125"/>
        <v>463050</v>
      </c>
      <c r="N233" s="52">
        <f t="shared" si="125"/>
        <v>233940</v>
      </c>
      <c r="O233" s="52">
        <f t="shared" si="125"/>
        <v>11000</v>
      </c>
      <c r="P233" s="52">
        <f t="shared" si="125"/>
        <v>4200</v>
      </c>
      <c r="Q233" s="52">
        <f t="shared" si="125"/>
        <v>16000</v>
      </c>
      <c r="R233" s="52">
        <f t="shared" si="125"/>
        <v>0</v>
      </c>
      <c r="S233" s="52">
        <f t="shared" si="125"/>
        <v>15000</v>
      </c>
      <c r="T233" s="52">
        <f t="shared" si="125"/>
        <v>0</v>
      </c>
      <c r="U233" s="52">
        <f t="shared" si="125"/>
        <v>0</v>
      </c>
      <c r="V233" s="52">
        <f t="shared" si="125"/>
        <v>70000</v>
      </c>
      <c r="W233" s="1"/>
    </row>
    <row r="234" spans="1:23" ht="18" thickBot="1">
      <c r="A234" s="58" t="s">
        <v>54</v>
      </c>
      <c r="B234" s="56"/>
      <c r="C234" s="56"/>
      <c r="D234" s="56"/>
      <c r="E234" s="56" t="s">
        <v>55</v>
      </c>
      <c r="F234" s="56" t="s">
        <v>56</v>
      </c>
      <c r="G234" s="46">
        <f t="shared" si="108"/>
        <v>20000</v>
      </c>
      <c r="H234" s="52"/>
      <c r="I234" s="93"/>
      <c r="J234" s="91"/>
      <c r="K234" s="92">
        <v>20000</v>
      </c>
      <c r="L234" s="63"/>
      <c r="M234" s="93"/>
      <c r="N234" s="64">
        <v>0</v>
      </c>
      <c r="O234" s="94"/>
      <c r="P234" s="95"/>
      <c r="Q234" s="67"/>
      <c r="R234" s="92"/>
      <c r="S234" s="68">
        <v>0</v>
      </c>
      <c r="T234" s="94"/>
      <c r="U234" s="96"/>
      <c r="V234" s="70"/>
      <c r="W234" s="1"/>
    </row>
    <row r="235" spans="1:23" ht="1.2" customHeight="1" thickBot="1">
      <c r="A235" s="58" t="s">
        <v>57</v>
      </c>
      <c r="B235" s="56"/>
      <c r="C235" s="56"/>
      <c r="D235" s="56"/>
      <c r="E235" s="56" t="s">
        <v>58</v>
      </c>
      <c r="F235" s="56" t="s">
        <v>56</v>
      </c>
      <c r="G235" s="46">
        <f t="shared" si="108"/>
        <v>0</v>
      </c>
      <c r="H235" s="52"/>
      <c r="I235" s="93"/>
      <c r="J235" s="91"/>
      <c r="K235" s="92">
        <v>0</v>
      </c>
      <c r="L235" s="63"/>
      <c r="M235" s="93"/>
      <c r="N235" s="64"/>
      <c r="O235" s="94"/>
      <c r="P235" s="95"/>
      <c r="Q235" s="67"/>
      <c r="R235" s="92"/>
      <c r="S235" s="68"/>
      <c r="T235" s="94"/>
      <c r="U235" s="96"/>
      <c r="V235" s="70"/>
      <c r="W235" s="1"/>
    </row>
    <row r="236" spans="1:23" ht="18" hidden="1" thickBot="1">
      <c r="A236" s="58" t="s">
        <v>59</v>
      </c>
      <c r="B236" s="56"/>
      <c r="C236" s="56"/>
      <c r="D236" s="56"/>
      <c r="E236" s="56" t="s">
        <v>58</v>
      </c>
      <c r="F236" s="56" t="s">
        <v>60</v>
      </c>
      <c r="G236" s="46">
        <f t="shared" si="108"/>
        <v>0</v>
      </c>
      <c r="H236" s="52"/>
      <c r="I236" s="93"/>
      <c r="J236" s="91"/>
      <c r="K236" s="92"/>
      <c r="L236" s="63"/>
      <c r="M236" s="93"/>
      <c r="N236" s="64"/>
      <c r="O236" s="94"/>
      <c r="P236" s="95"/>
      <c r="Q236" s="67"/>
      <c r="R236" s="92"/>
      <c r="S236" s="68"/>
      <c r="T236" s="94"/>
      <c r="U236" s="96"/>
      <c r="V236" s="70"/>
      <c r="W236" s="1"/>
    </row>
    <row r="237" spans="1:23" ht="18" thickBot="1">
      <c r="A237" s="58" t="s">
        <v>61</v>
      </c>
      <c r="B237" s="56"/>
      <c r="C237" s="56"/>
      <c r="D237" s="56"/>
      <c r="E237" s="56" t="s">
        <v>58</v>
      </c>
      <c r="F237" s="56" t="s">
        <v>62</v>
      </c>
      <c r="G237" s="46">
        <f t="shared" si="108"/>
        <v>889419.6</v>
      </c>
      <c r="H237" s="102">
        <f>H238+H239+H240+H241+H242</f>
        <v>0</v>
      </c>
      <c r="I237" s="102">
        <f t="shared" ref="I237" si="126">I238+I239+I240+I241+I242</f>
        <v>194000</v>
      </c>
      <c r="J237" s="102">
        <f t="shared" ref="J237:V237" si="127">J238+J239+J240+J241+J242</f>
        <v>50000</v>
      </c>
      <c r="K237" s="102">
        <f t="shared" si="127"/>
        <v>60000</v>
      </c>
      <c r="L237" s="102">
        <f t="shared" si="127"/>
        <v>229.6</v>
      </c>
      <c r="M237" s="102">
        <f t="shared" si="127"/>
        <v>317050</v>
      </c>
      <c r="N237" s="102">
        <f t="shared" si="127"/>
        <v>233940</v>
      </c>
      <c r="O237" s="102">
        <f t="shared" si="127"/>
        <v>5000</v>
      </c>
      <c r="P237" s="102">
        <f t="shared" si="127"/>
        <v>4200</v>
      </c>
      <c r="Q237" s="102">
        <f t="shared" si="127"/>
        <v>10000</v>
      </c>
      <c r="R237" s="102">
        <f t="shared" si="127"/>
        <v>0</v>
      </c>
      <c r="S237" s="102">
        <f t="shared" si="127"/>
        <v>5000</v>
      </c>
      <c r="T237" s="102">
        <f t="shared" si="127"/>
        <v>0</v>
      </c>
      <c r="U237" s="102">
        <f t="shared" si="127"/>
        <v>0</v>
      </c>
      <c r="V237" s="102">
        <f t="shared" si="127"/>
        <v>10000</v>
      </c>
      <c r="W237" s="1"/>
    </row>
    <row r="238" spans="1:23" ht="18" thickBot="1">
      <c r="A238" s="58" t="s">
        <v>63</v>
      </c>
      <c r="B238" s="56"/>
      <c r="C238" s="56"/>
      <c r="D238" s="56"/>
      <c r="E238" s="56" t="s">
        <v>590</v>
      </c>
      <c r="F238" s="56"/>
      <c r="G238" s="46">
        <f t="shared" si="108"/>
        <v>229779.6</v>
      </c>
      <c r="H238" s="52">
        <v>0</v>
      </c>
      <c r="I238" s="93">
        <v>44000</v>
      </c>
      <c r="J238" s="91">
        <v>25000</v>
      </c>
      <c r="K238" s="92">
        <v>20000</v>
      </c>
      <c r="L238" s="97">
        <v>29.6</v>
      </c>
      <c r="M238" s="93">
        <v>3050</v>
      </c>
      <c r="N238" s="98">
        <v>108500</v>
      </c>
      <c r="O238" s="94">
        <v>5000</v>
      </c>
      <c r="P238" s="95">
        <v>4200</v>
      </c>
      <c r="Q238" s="101">
        <v>5000</v>
      </c>
      <c r="R238" s="92">
        <v>0</v>
      </c>
      <c r="S238" s="68">
        <v>5000</v>
      </c>
      <c r="T238" s="94">
        <v>0</v>
      </c>
      <c r="U238" s="96">
        <v>0</v>
      </c>
      <c r="V238" s="70">
        <v>10000</v>
      </c>
      <c r="W238" s="1"/>
    </row>
    <row r="239" spans="1:23" ht="18" thickBot="1">
      <c r="A239" s="58" t="s">
        <v>64</v>
      </c>
      <c r="B239" s="56"/>
      <c r="C239" s="56"/>
      <c r="D239" s="56"/>
      <c r="E239" s="56" t="s">
        <v>58</v>
      </c>
      <c r="F239" s="56"/>
      <c r="G239" s="46">
        <f t="shared" si="108"/>
        <v>319200</v>
      </c>
      <c r="H239" s="137"/>
      <c r="I239" s="138"/>
      <c r="J239" s="91">
        <v>0</v>
      </c>
      <c r="K239" s="92">
        <v>0</v>
      </c>
      <c r="L239" s="97">
        <v>200</v>
      </c>
      <c r="M239" s="93">
        <v>314000</v>
      </c>
      <c r="N239" s="142"/>
      <c r="O239" s="94">
        <v>0</v>
      </c>
      <c r="P239" s="144"/>
      <c r="Q239" s="101">
        <v>5000</v>
      </c>
      <c r="R239" s="140"/>
      <c r="S239" s="68"/>
      <c r="T239" s="94">
        <v>0</v>
      </c>
      <c r="U239" s="96"/>
      <c r="V239" s="70">
        <v>0</v>
      </c>
      <c r="W239" s="1"/>
    </row>
    <row r="240" spans="1:23" ht="18" thickBot="1">
      <c r="A240" s="58" t="s">
        <v>65</v>
      </c>
      <c r="B240" s="56"/>
      <c r="C240" s="56"/>
      <c r="D240" s="56"/>
      <c r="E240" s="56" t="s">
        <v>58</v>
      </c>
      <c r="F240" s="56"/>
      <c r="G240" s="46">
        <f t="shared" si="108"/>
        <v>26500</v>
      </c>
      <c r="H240" s="144"/>
      <c r="I240" s="138"/>
      <c r="J240" s="208">
        <v>0</v>
      </c>
      <c r="K240" s="209">
        <v>0</v>
      </c>
      <c r="L240" s="210"/>
      <c r="M240" s="138"/>
      <c r="N240" s="98">
        <v>26500</v>
      </c>
      <c r="O240" s="94"/>
      <c r="P240" s="211"/>
      <c r="Q240" s="101"/>
      <c r="R240" s="140"/>
      <c r="S240" s="213"/>
      <c r="T240" s="94"/>
      <c r="U240" s="96"/>
      <c r="V240" s="70"/>
      <c r="W240" s="1"/>
    </row>
    <row r="241" spans="1:23" ht="18" thickBot="1">
      <c r="A241" s="58" t="s">
        <v>226</v>
      </c>
      <c r="B241" s="56"/>
      <c r="C241" s="56"/>
      <c r="D241" s="56"/>
      <c r="E241" s="56" t="s">
        <v>590</v>
      </c>
      <c r="F241" s="56"/>
      <c r="G241" s="46">
        <f t="shared" si="108"/>
        <v>311340</v>
      </c>
      <c r="H241" s="144"/>
      <c r="I241" s="93">
        <v>150000</v>
      </c>
      <c r="J241" s="91">
        <v>25000</v>
      </c>
      <c r="K241" s="92">
        <v>40000</v>
      </c>
      <c r="L241" s="214"/>
      <c r="M241" s="138"/>
      <c r="N241" s="98">
        <v>96340</v>
      </c>
      <c r="O241" s="143"/>
      <c r="P241" s="211"/>
      <c r="Q241" s="434"/>
      <c r="R241" s="140"/>
      <c r="S241" s="213"/>
      <c r="T241" s="94"/>
      <c r="U241" s="96"/>
      <c r="V241" s="70"/>
      <c r="W241" s="1"/>
    </row>
    <row r="242" spans="1:23" ht="18" thickBot="1">
      <c r="A242" s="58" t="s">
        <v>77</v>
      </c>
      <c r="B242" s="56"/>
      <c r="C242" s="56"/>
      <c r="D242" s="56"/>
      <c r="E242" s="56" t="s">
        <v>58</v>
      </c>
      <c r="F242" s="56"/>
      <c r="G242" s="46">
        <f t="shared" si="108"/>
        <v>2600</v>
      </c>
      <c r="H242" s="144"/>
      <c r="I242" s="93">
        <v>0</v>
      </c>
      <c r="J242" s="215"/>
      <c r="K242" s="212"/>
      <c r="L242" s="210"/>
      <c r="M242" s="138"/>
      <c r="N242" s="98">
        <v>2600</v>
      </c>
      <c r="O242" s="143"/>
      <c r="P242" s="211"/>
      <c r="Q242" s="101">
        <v>0</v>
      </c>
      <c r="R242" s="140"/>
      <c r="S242" s="213"/>
      <c r="T242" s="94">
        <v>0</v>
      </c>
      <c r="U242" s="96"/>
      <c r="V242" s="70"/>
      <c r="W242" s="1"/>
    </row>
    <row r="243" spans="1:23" ht="18" thickBot="1">
      <c r="A243" s="58" t="s">
        <v>67</v>
      </c>
      <c r="B243" s="56"/>
      <c r="C243" s="56"/>
      <c r="D243" s="56"/>
      <c r="E243" s="56" t="s">
        <v>58</v>
      </c>
      <c r="F243" s="56" t="s">
        <v>72</v>
      </c>
      <c r="G243" s="46">
        <f t="shared" si="108"/>
        <v>188000</v>
      </c>
      <c r="H243" s="52">
        <v>0</v>
      </c>
      <c r="I243" s="93">
        <v>0</v>
      </c>
      <c r="J243" s="91"/>
      <c r="K243" s="92">
        <v>0</v>
      </c>
      <c r="L243" s="63">
        <v>0</v>
      </c>
      <c r="M243" s="93">
        <v>140000</v>
      </c>
      <c r="N243" s="64">
        <v>0</v>
      </c>
      <c r="O243" s="94"/>
      <c r="P243" s="95"/>
      <c r="Q243" s="67">
        <v>0</v>
      </c>
      <c r="R243" s="92"/>
      <c r="S243" s="68"/>
      <c r="T243" s="94">
        <v>0</v>
      </c>
      <c r="U243" s="96"/>
      <c r="V243" s="70">
        <v>48000</v>
      </c>
      <c r="W243" s="1"/>
    </row>
    <row r="244" spans="1:23" ht="15.45" customHeight="1" thickBot="1">
      <c r="A244" s="424" t="s">
        <v>428</v>
      </c>
      <c r="B244" s="56"/>
      <c r="C244" s="56"/>
      <c r="D244" s="56"/>
      <c r="E244" s="56" t="s">
        <v>58</v>
      </c>
      <c r="F244" s="56" t="s">
        <v>72</v>
      </c>
      <c r="G244" s="46">
        <f t="shared" si="108"/>
        <v>0</v>
      </c>
      <c r="H244" s="52"/>
      <c r="I244" s="93"/>
      <c r="J244" s="91">
        <v>0</v>
      </c>
      <c r="K244" s="92">
        <v>0</v>
      </c>
      <c r="L244" s="63">
        <v>0</v>
      </c>
      <c r="M244" s="93"/>
      <c r="N244" s="64">
        <v>0</v>
      </c>
      <c r="O244" s="94">
        <v>0</v>
      </c>
      <c r="P244" s="95"/>
      <c r="Q244" s="67"/>
      <c r="R244" s="92"/>
      <c r="S244" s="68">
        <v>0</v>
      </c>
      <c r="T244" s="94">
        <v>0</v>
      </c>
      <c r="U244" s="96"/>
      <c r="V244" s="70">
        <v>0</v>
      </c>
      <c r="W244" s="1"/>
    </row>
    <row r="245" spans="1:23" ht="17.7" customHeight="1" thickBot="1">
      <c r="A245" s="58" t="s">
        <v>227</v>
      </c>
      <c r="B245" s="56"/>
      <c r="C245" s="56"/>
      <c r="D245" s="56" t="s">
        <v>228</v>
      </c>
      <c r="E245" s="56" t="s">
        <v>177</v>
      </c>
      <c r="F245" s="56" t="s">
        <v>72</v>
      </c>
      <c r="G245" s="46">
        <f t="shared" si="108"/>
        <v>0</v>
      </c>
      <c r="H245" s="52"/>
      <c r="I245" s="78"/>
      <c r="J245" s="75"/>
      <c r="K245" s="76">
        <v>0</v>
      </c>
      <c r="L245" s="88"/>
      <c r="M245" s="78"/>
      <c r="N245" s="79"/>
      <c r="O245" s="80"/>
      <c r="P245" s="52"/>
      <c r="Q245" s="89"/>
      <c r="R245" s="76"/>
      <c r="S245" s="82"/>
      <c r="T245" s="80"/>
      <c r="U245" s="84"/>
      <c r="V245" s="85"/>
      <c r="W245" s="1"/>
    </row>
    <row r="246" spans="1:23" ht="20.7" customHeight="1" thickBot="1">
      <c r="A246" s="58" t="s">
        <v>229</v>
      </c>
      <c r="B246" s="56" t="s">
        <v>156</v>
      </c>
      <c r="C246" s="56" t="s">
        <v>26</v>
      </c>
      <c r="D246" s="56" t="s">
        <v>230</v>
      </c>
      <c r="E246" s="56" t="s">
        <v>177</v>
      </c>
      <c r="F246" s="56" t="s">
        <v>72</v>
      </c>
      <c r="G246" s="46">
        <f t="shared" si="108"/>
        <v>0</v>
      </c>
      <c r="H246" s="52"/>
      <c r="I246" s="78">
        <v>0</v>
      </c>
      <c r="J246" s="75"/>
      <c r="K246" s="76">
        <v>0</v>
      </c>
      <c r="L246" s="88"/>
      <c r="M246" s="78"/>
      <c r="N246" s="79"/>
      <c r="O246" s="80"/>
      <c r="P246" s="52"/>
      <c r="Q246" s="89"/>
      <c r="R246" s="76"/>
      <c r="S246" s="82"/>
      <c r="T246" s="80"/>
      <c r="U246" s="84"/>
      <c r="V246" s="85"/>
      <c r="W246" s="1"/>
    </row>
    <row r="247" spans="1:23" ht="18" thickBot="1">
      <c r="A247" s="58" t="s">
        <v>80</v>
      </c>
      <c r="B247" s="56" t="s">
        <v>156</v>
      </c>
      <c r="C247" s="56" t="s">
        <v>26</v>
      </c>
      <c r="D247" s="56" t="s">
        <v>359</v>
      </c>
      <c r="E247" s="56" t="s">
        <v>58</v>
      </c>
      <c r="F247" s="56" t="s">
        <v>79</v>
      </c>
      <c r="G247" s="46">
        <f t="shared" si="108"/>
        <v>40000</v>
      </c>
      <c r="H247" s="52">
        <f>H248+H249+H250+H251</f>
        <v>0</v>
      </c>
      <c r="I247" s="52">
        <f t="shared" ref="I247" si="128">I248+I249+I250+I251</f>
        <v>0</v>
      </c>
      <c r="J247" s="52">
        <f t="shared" ref="J247:V247" si="129">J248+J249+J250+J251</f>
        <v>0</v>
      </c>
      <c r="K247" s="52">
        <f t="shared" si="129"/>
        <v>0</v>
      </c>
      <c r="L247" s="52">
        <f t="shared" si="129"/>
        <v>0</v>
      </c>
      <c r="M247" s="52">
        <f t="shared" si="129"/>
        <v>6000</v>
      </c>
      <c r="N247" s="52">
        <f t="shared" si="129"/>
        <v>0</v>
      </c>
      <c r="O247" s="52">
        <f t="shared" si="129"/>
        <v>6000</v>
      </c>
      <c r="P247" s="52">
        <f t="shared" si="129"/>
        <v>0</v>
      </c>
      <c r="Q247" s="52">
        <f t="shared" si="129"/>
        <v>6000</v>
      </c>
      <c r="R247" s="52">
        <f t="shared" si="129"/>
        <v>0</v>
      </c>
      <c r="S247" s="52">
        <f t="shared" si="129"/>
        <v>10000</v>
      </c>
      <c r="T247" s="52">
        <f t="shared" si="129"/>
        <v>0</v>
      </c>
      <c r="U247" s="52">
        <f t="shared" si="129"/>
        <v>0</v>
      </c>
      <c r="V247" s="52">
        <f t="shared" si="129"/>
        <v>12000</v>
      </c>
      <c r="W247" s="1"/>
    </row>
    <row r="248" spans="1:23" ht="1.2" customHeight="1" thickBot="1">
      <c r="A248" s="58" t="s">
        <v>83</v>
      </c>
      <c r="B248" s="56"/>
      <c r="C248" s="56"/>
      <c r="D248" s="56"/>
      <c r="E248" s="56" t="s">
        <v>58</v>
      </c>
      <c r="F248" s="56"/>
      <c r="G248" s="46">
        <f t="shared" si="108"/>
        <v>0</v>
      </c>
      <c r="H248" s="52">
        <v>0</v>
      </c>
      <c r="I248" s="93"/>
      <c r="J248" s="91"/>
      <c r="K248" s="92"/>
      <c r="L248" s="63">
        <v>0</v>
      </c>
      <c r="M248" s="93">
        <v>0</v>
      </c>
      <c r="N248" s="64"/>
      <c r="O248" s="94"/>
      <c r="P248" s="95"/>
      <c r="Q248" s="67"/>
      <c r="R248" s="92"/>
      <c r="S248" s="68"/>
      <c r="T248" s="94">
        <v>0</v>
      </c>
      <c r="U248" s="96"/>
      <c r="V248" s="70"/>
      <c r="W248" s="1"/>
    </row>
    <row r="249" spans="1:23" ht="18" hidden="1" thickBot="1">
      <c r="A249" s="58" t="s">
        <v>84</v>
      </c>
      <c r="B249" s="56"/>
      <c r="C249" s="56"/>
      <c r="D249" s="56"/>
      <c r="E249" s="56" t="s">
        <v>58</v>
      </c>
      <c r="F249" s="56"/>
      <c r="G249" s="46">
        <f t="shared" si="108"/>
        <v>0</v>
      </c>
      <c r="H249" s="52"/>
      <c r="I249" s="93"/>
      <c r="J249" s="91"/>
      <c r="K249" s="92"/>
      <c r="L249" s="63">
        <v>0</v>
      </c>
      <c r="M249" s="93">
        <v>0</v>
      </c>
      <c r="N249" s="64"/>
      <c r="O249" s="94"/>
      <c r="P249" s="95"/>
      <c r="Q249" s="67"/>
      <c r="R249" s="92"/>
      <c r="S249" s="68"/>
      <c r="T249" s="94"/>
      <c r="U249" s="96"/>
      <c r="V249" s="70"/>
      <c r="W249" s="1"/>
    </row>
    <row r="250" spans="1:23" ht="18" hidden="1" thickBot="1">
      <c r="A250" s="58" t="s">
        <v>87</v>
      </c>
      <c r="B250" s="56"/>
      <c r="C250" s="56"/>
      <c r="D250" s="56"/>
      <c r="E250" s="56" t="s">
        <v>58</v>
      </c>
      <c r="F250" s="56"/>
      <c r="G250" s="46">
        <f t="shared" si="108"/>
        <v>0</v>
      </c>
      <c r="H250" s="52"/>
      <c r="I250" s="93"/>
      <c r="J250" s="91"/>
      <c r="K250" s="92"/>
      <c r="L250" s="63"/>
      <c r="M250" s="93"/>
      <c r="N250" s="64"/>
      <c r="O250" s="94"/>
      <c r="P250" s="95"/>
      <c r="Q250" s="67"/>
      <c r="R250" s="92"/>
      <c r="S250" s="68"/>
      <c r="T250" s="94"/>
      <c r="U250" s="96"/>
      <c r="V250" s="70"/>
      <c r="W250" s="1"/>
    </row>
    <row r="251" spans="1:23" ht="18" thickBot="1">
      <c r="A251" s="58" t="s">
        <v>77</v>
      </c>
      <c r="B251" s="56"/>
      <c r="C251" s="56"/>
      <c r="D251" s="56"/>
      <c r="E251" s="56" t="s">
        <v>58</v>
      </c>
      <c r="F251" s="56"/>
      <c r="G251" s="46">
        <f t="shared" si="108"/>
        <v>40000</v>
      </c>
      <c r="H251" s="52"/>
      <c r="I251" s="78">
        <v>0</v>
      </c>
      <c r="J251" s="75">
        <v>0</v>
      </c>
      <c r="K251" s="76">
        <v>0</v>
      </c>
      <c r="L251" s="77"/>
      <c r="M251" s="78">
        <v>6000</v>
      </c>
      <c r="N251" s="116"/>
      <c r="O251" s="80">
        <v>6000</v>
      </c>
      <c r="P251" s="52">
        <v>0</v>
      </c>
      <c r="Q251" s="81">
        <v>6000</v>
      </c>
      <c r="R251" s="76">
        <v>0</v>
      </c>
      <c r="S251" s="117">
        <v>10000</v>
      </c>
      <c r="T251" s="80">
        <v>0</v>
      </c>
      <c r="U251" s="118"/>
      <c r="V251" s="119">
        <v>12000</v>
      </c>
      <c r="W251" s="1"/>
    </row>
    <row r="252" spans="1:23" ht="18.600000000000001" thickBot="1">
      <c r="A252" s="71" t="s">
        <v>94</v>
      </c>
      <c r="B252" s="56"/>
      <c r="C252" s="56"/>
      <c r="D252" s="56"/>
      <c r="E252" s="56"/>
      <c r="F252" s="56" t="s">
        <v>95</v>
      </c>
      <c r="G252" s="46">
        <f t="shared" si="108"/>
        <v>5000</v>
      </c>
      <c r="H252" s="52">
        <f>H253+H254+H255+H256+H257</f>
        <v>0</v>
      </c>
      <c r="I252" s="52">
        <f t="shared" ref="I252" si="130">I253+I254+I255+I256+I257</f>
        <v>0</v>
      </c>
      <c r="J252" s="52">
        <f t="shared" ref="J252:V252" si="131">J253+J254+J255+J256+J257</f>
        <v>0</v>
      </c>
      <c r="K252" s="52">
        <f t="shared" si="131"/>
        <v>0</v>
      </c>
      <c r="L252" s="52">
        <f t="shared" si="131"/>
        <v>0</v>
      </c>
      <c r="M252" s="52">
        <f t="shared" si="131"/>
        <v>0</v>
      </c>
      <c r="N252" s="52">
        <f t="shared" si="131"/>
        <v>0</v>
      </c>
      <c r="O252" s="52">
        <f t="shared" si="131"/>
        <v>0</v>
      </c>
      <c r="P252" s="52">
        <f t="shared" si="131"/>
        <v>0</v>
      </c>
      <c r="Q252" s="52">
        <f t="shared" si="131"/>
        <v>5000</v>
      </c>
      <c r="R252" s="52">
        <f t="shared" si="131"/>
        <v>0</v>
      </c>
      <c r="S252" s="52">
        <f t="shared" si="131"/>
        <v>0</v>
      </c>
      <c r="T252" s="52">
        <f t="shared" si="131"/>
        <v>0</v>
      </c>
      <c r="U252" s="52">
        <f t="shared" si="131"/>
        <v>0</v>
      </c>
      <c r="V252" s="52">
        <f t="shared" si="131"/>
        <v>0</v>
      </c>
      <c r="W252" s="1"/>
    </row>
    <row r="253" spans="1:23" ht="16.95" customHeight="1" thickBot="1">
      <c r="A253" s="58" t="s">
        <v>231</v>
      </c>
      <c r="B253" s="56"/>
      <c r="C253" s="56"/>
      <c r="D253" s="56"/>
      <c r="E253" s="56" t="s">
        <v>99</v>
      </c>
      <c r="F253" s="56"/>
      <c r="G253" s="46">
        <f t="shared" si="108"/>
        <v>5000</v>
      </c>
      <c r="H253" s="52"/>
      <c r="I253" s="93"/>
      <c r="J253" s="91"/>
      <c r="K253" s="92">
        <v>0</v>
      </c>
      <c r="L253" s="97"/>
      <c r="M253" s="93"/>
      <c r="N253" s="98"/>
      <c r="O253" s="94">
        <v>0</v>
      </c>
      <c r="P253" s="95"/>
      <c r="Q253" s="101">
        <v>5000</v>
      </c>
      <c r="R253" s="92"/>
      <c r="S253" s="99"/>
      <c r="T253" s="94"/>
      <c r="U253" s="96"/>
      <c r="V253" s="100"/>
      <c r="W253" s="1"/>
    </row>
    <row r="254" spans="1:23" ht="18" hidden="1" thickBot="1">
      <c r="A254" s="58" t="s">
        <v>232</v>
      </c>
      <c r="B254" s="56"/>
      <c r="C254" s="56"/>
      <c r="D254" s="56"/>
      <c r="E254" s="56" t="s">
        <v>99</v>
      </c>
      <c r="F254" s="56"/>
      <c r="G254" s="46">
        <f t="shared" si="108"/>
        <v>0</v>
      </c>
      <c r="H254" s="59"/>
      <c r="I254" s="60"/>
      <c r="J254" s="61"/>
      <c r="K254" s="92">
        <v>0</v>
      </c>
      <c r="L254" s="97"/>
      <c r="M254" s="93"/>
      <c r="N254" s="64"/>
      <c r="O254" s="94"/>
      <c r="P254" s="66"/>
      <c r="Q254" s="67"/>
      <c r="R254" s="92"/>
      <c r="S254" s="68"/>
      <c r="T254" s="65"/>
      <c r="U254" s="69"/>
      <c r="V254" s="100"/>
      <c r="W254" s="1"/>
    </row>
    <row r="255" spans="1:23" ht="28.95" hidden="1" customHeight="1" thickBot="1">
      <c r="A255" s="199" t="s">
        <v>408</v>
      </c>
      <c r="B255" s="56"/>
      <c r="C255" s="56"/>
      <c r="D255" s="56"/>
      <c r="E255" s="56" t="s">
        <v>102</v>
      </c>
      <c r="F255" s="56"/>
      <c r="G255" s="46">
        <f t="shared" si="108"/>
        <v>0</v>
      </c>
      <c r="H255" s="59"/>
      <c r="I255" s="60"/>
      <c r="J255" s="61"/>
      <c r="K255" s="92"/>
      <c r="L255" s="97"/>
      <c r="M255" s="93"/>
      <c r="N255" s="64"/>
      <c r="O255" s="94"/>
      <c r="P255" s="66"/>
      <c r="Q255" s="67"/>
      <c r="R255" s="92"/>
      <c r="S255" s="68"/>
      <c r="T255" s="65"/>
      <c r="U255" s="69"/>
      <c r="V255" s="100"/>
      <c r="W255" s="1"/>
    </row>
    <row r="256" spans="1:23" ht="18" hidden="1" thickBot="1">
      <c r="A256" s="58" t="s">
        <v>410</v>
      </c>
      <c r="B256" s="56"/>
      <c r="C256" s="56"/>
      <c r="D256" s="56"/>
      <c r="E256" s="56" t="s">
        <v>103</v>
      </c>
      <c r="F256" s="56"/>
      <c r="G256" s="46">
        <f t="shared" si="108"/>
        <v>0</v>
      </c>
      <c r="H256" s="59"/>
      <c r="I256" s="60">
        <v>0</v>
      </c>
      <c r="J256" s="61"/>
      <c r="K256" s="92"/>
      <c r="L256" s="97"/>
      <c r="M256" s="93"/>
      <c r="N256" s="64"/>
      <c r="O256" s="94"/>
      <c r="P256" s="66"/>
      <c r="Q256" s="67"/>
      <c r="R256" s="92"/>
      <c r="S256" s="68"/>
      <c r="T256" s="65"/>
      <c r="U256" s="69"/>
      <c r="V256" s="100"/>
      <c r="W256" s="1"/>
    </row>
    <row r="257" spans="1:23" ht="18" thickBot="1">
      <c r="A257" s="58" t="s">
        <v>104</v>
      </c>
      <c r="B257" s="56"/>
      <c r="C257" s="56"/>
      <c r="D257" s="56"/>
      <c r="E257" s="56" t="s">
        <v>58</v>
      </c>
      <c r="F257" s="56" t="s">
        <v>452</v>
      </c>
      <c r="G257" s="46">
        <f t="shared" si="108"/>
        <v>0</v>
      </c>
      <c r="H257" s="59">
        <v>0</v>
      </c>
      <c r="I257" s="60">
        <v>0</v>
      </c>
      <c r="J257" s="61"/>
      <c r="K257" s="92">
        <v>0</v>
      </c>
      <c r="L257" s="97">
        <v>0</v>
      </c>
      <c r="M257" s="93">
        <v>0</v>
      </c>
      <c r="N257" s="64">
        <v>0</v>
      </c>
      <c r="O257" s="94">
        <v>0</v>
      </c>
      <c r="P257" s="66">
        <v>0</v>
      </c>
      <c r="Q257" s="67">
        <v>0</v>
      </c>
      <c r="R257" s="92">
        <v>0</v>
      </c>
      <c r="S257" s="68">
        <v>0</v>
      </c>
      <c r="T257" s="65">
        <v>0</v>
      </c>
      <c r="U257" s="69"/>
      <c r="V257" s="100"/>
      <c r="W257" s="1"/>
    </row>
    <row r="258" spans="1:23" ht="18" customHeight="1" thickBot="1">
      <c r="A258" s="53" t="s">
        <v>105</v>
      </c>
      <c r="B258" s="54"/>
      <c r="C258" s="54"/>
      <c r="D258" s="54"/>
      <c r="E258" s="54" t="s">
        <v>58</v>
      </c>
      <c r="F258" s="55" t="s">
        <v>106</v>
      </c>
      <c r="G258" s="46">
        <f t="shared" si="108"/>
        <v>0</v>
      </c>
      <c r="H258" s="59">
        <f>H259+H261</f>
        <v>0</v>
      </c>
      <c r="I258" s="59">
        <f t="shared" ref="I258" si="132">I259+I261</f>
        <v>0</v>
      </c>
      <c r="J258" s="59">
        <f t="shared" ref="J258:V258" si="133">J259+J261</f>
        <v>0</v>
      </c>
      <c r="K258" s="59">
        <f t="shared" si="133"/>
        <v>0</v>
      </c>
      <c r="L258" s="59">
        <f t="shared" si="133"/>
        <v>0</v>
      </c>
      <c r="M258" s="59">
        <f t="shared" si="133"/>
        <v>0</v>
      </c>
      <c r="N258" s="59">
        <f t="shared" si="133"/>
        <v>0</v>
      </c>
      <c r="O258" s="59">
        <f t="shared" si="133"/>
        <v>0</v>
      </c>
      <c r="P258" s="59">
        <f t="shared" si="133"/>
        <v>0</v>
      </c>
      <c r="Q258" s="59">
        <f t="shared" si="133"/>
        <v>0</v>
      </c>
      <c r="R258" s="59">
        <f t="shared" si="133"/>
        <v>0</v>
      </c>
      <c r="S258" s="59">
        <f t="shared" si="133"/>
        <v>0</v>
      </c>
      <c r="T258" s="59">
        <f t="shared" si="133"/>
        <v>0</v>
      </c>
      <c r="U258" s="59">
        <f t="shared" si="133"/>
        <v>0</v>
      </c>
      <c r="V258" s="59">
        <f t="shared" si="133"/>
        <v>0</v>
      </c>
      <c r="W258" s="1"/>
    </row>
    <row r="259" spans="1:23" ht="18" hidden="1" thickBot="1">
      <c r="A259" s="58" t="s">
        <v>107</v>
      </c>
      <c r="B259" s="56"/>
      <c r="C259" s="56"/>
      <c r="D259" s="56"/>
      <c r="E259" s="56" t="s">
        <v>58</v>
      </c>
      <c r="F259" s="56" t="s">
        <v>108</v>
      </c>
      <c r="G259" s="46">
        <f t="shared" si="108"/>
        <v>0</v>
      </c>
      <c r="H259" s="59">
        <f>H260</f>
        <v>0</v>
      </c>
      <c r="I259" s="59">
        <f t="shared" ref="I259" si="134">I260</f>
        <v>0</v>
      </c>
      <c r="J259" s="59">
        <f t="shared" ref="J259:V259" si="135">J260</f>
        <v>0</v>
      </c>
      <c r="K259" s="59">
        <f t="shared" si="135"/>
        <v>0</v>
      </c>
      <c r="L259" s="59">
        <f t="shared" si="135"/>
        <v>0</v>
      </c>
      <c r="M259" s="59">
        <f t="shared" si="135"/>
        <v>0</v>
      </c>
      <c r="N259" s="59">
        <f t="shared" si="135"/>
        <v>0</v>
      </c>
      <c r="O259" s="59">
        <f t="shared" si="135"/>
        <v>0</v>
      </c>
      <c r="P259" s="59">
        <f t="shared" si="135"/>
        <v>0</v>
      </c>
      <c r="Q259" s="59">
        <f t="shared" si="135"/>
        <v>0</v>
      </c>
      <c r="R259" s="59">
        <f t="shared" si="135"/>
        <v>0</v>
      </c>
      <c r="S259" s="59">
        <f t="shared" si="135"/>
        <v>0</v>
      </c>
      <c r="T259" s="59">
        <f t="shared" si="135"/>
        <v>0</v>
      </c>
      <c r="U259" s="59">
        <f t="shared" si="135"/>
        <v>0</v>
      </c>
      <c r="V259" s="59">
        <f t="shared" si="135"/>
        <v>0</v>
      </c>
      <c r="W259" s="1"/>
    </row>
    <row r="260" spans="1:23" ht="18" hidden="1" thickBot="1">
      <c r="A260" s="58" t="s">
        <v>234</v>
      </c>
      <c r="B260" s="56"/>
      <c r="C260" s="56"/>
      <c r="D260" s="56" t="s">
        <v>230</v>
      </c>
      <c r="E260" s="56" t="s">
        <v>58</v>
      </c>
      <c r="F260" s="56"/>
      <c r="G260" s="46">
        <f t="shared" si="108"/>
        <v>0</v>
      </c>
      <c r="H260" s="59"/>
      <c r="I260" s="74">
        <v>0</v>
      </c>
      <c r="J260" s="86">
        <v>0</v>
      </c>
      <c r="K260" s="76"/>
      <c r="L260" s="77">
        <v>0</v>
      </c>
      <c r="M260" s="78"/>
      <c r="N260" s="79"/>
      <c r="O260" s="80"/>
      <c r="P260" s="59"/>
      <c r="Q260" s="89"/>
      <c r="R260" s="76"/>
      <c r="S260" s="82"/>
      <c r="T260" s="83">
        <v>0</v>
      </c>
      <c r="U260" s="90"/>
      <c r="V260" s="119"/>
      <c r="W260" s="1"/>
    </row>
    <row r="261" spans="1:23" ht="18" thickBot="1">
      <c r="A261" s="58" t="s">
        <v>109</v>
      </c>
      <c r="B261" s="56"/>
      <c r="C261" s="56"/>
      <c r="D261" s="56" t="s">
        <v>359</v>
      </c>
      <c r="E261" s="56" t="s">
        <v>58</v>
      </c>
      <c r="F261" s="56" t="s">
        <v>110</v>
      </c>
      <c r="G261" s="46">
        <f t="shared" si="108"/>
        <v>0</v>
      </c>
      <c r="H261" s="59">
        <f>H262+H263+H264+H265+H266+H267</f>
        <v>0</v>
      </c>
      <c r="I261" s="59">
        <f t="shared" ref="I261" si="136">I262+I263+I264+I265+I266+I267</f>
        <v>0</v>
      </c>
      <c r="J261" s="59">
        <f t="shared" ref="J261:V261" si="137">J262+J263+J264+J265+J266+J267</f>
        <v>0</v>
      </c>
      <c r="K261" s="59">
        <f t="shared" si="137"/>
        <v>0</v>
      </c>
      <c r="L261" s="59">
        <f t="shared" si="137"/>
        <v>0</v>
      </c>
      <c r="M261" s="59">
        <f t="shared" si="137"/>
        <v>0</v>
      </c>
      <c r="N261" s="59">
        <f t="shared" si="137"/>
        <v>0</v>
      </c>
      <c r="O261" s="59">
        <f t="shared" si="137"/>
        <v>0</v>
      </c>
      <c r="P261" s="59">
        <f t="shared" si="137"/>
        <v>0</v>
      </c>
      <c r="Q261" s="59">
        <f t="shared" si="137"/>
        <v>0</v>
      </c>
      <c r="R261" s="59">
        <f t="shared" si="137"/>
        <v>0</v>
      </c>
      <c r="S261" s="59">
        <f t="shared" si="137"/>
        <v>0</v>
      </c>
      <c r="T261" s="59">
        <f t="shared" si="137"/>
        <v>0</v>
      </c>
      <c r="U261" s="59">
        <f t="shared" si="137"/>
        <v>0</v>
      </c>
      <c r="V261" s="59">
        <f t="shared" si="137"/>
        <v>0</v>
      </c>
      <c r="W261" s="1"/>
    </row>
    <row r="262" spans="1:23" ht="18" hidden="1" thickBot="1">
      <c r="A262" s="122" t="s">
        <v>111</v>
      </c>
      <c r="B262" s="56"/>
      <c r="C262" s="56"/>
      <c r="D262" s="56"/>
      <c r="E262" s="56" t="s">
        <v>58</v>
      </c>
      <c r="F262" s="56"/>
      <c r="G262" s="46">
        <f t="shared" si="108"/>
        <v>0</v>
      </c>
      <c r="H262" s="59"/>
      <c r="I262" s="60">
        <v>0</v>
      </c>
      <c r="J262" s="61"/>
      <c r="K262" s="92"/>
      <c r="L262" s="97"/>
      <c r="M262" s="93"/>
      <c r="N262" s="64">
        <v>0</v>
      </c>
      <c r="O262" s="94">
        <v>0</v>
      </c>
      <c r="P262" s="66"/>
      <c r="Q262" s="67"/>
      <c r="R262" s="92"/>
      <c r="S262" s="68"/>
      <c r="T262" s="65"/>
      <c r="U262" s="69"/>
      <c r="V262" s="100"/>
      <c r="W262" s="1"/>
    </row>
    <row r="263" spans="1:23" ht="18" hidden="1" thickBot="1">
      <c r="A263" s="122" t="s">
        <v>112</v>
      </c>
      <c r="B263" s="56"/>
      <c r="C263" s="56"/>
      <c r="D263" s="56"/>
      <c r="E263" s="56" t="s">
        <v>58</v>
      </c>
      <c r="F263" s="56"/>
      <c r="G263" s="46">
        <f t="shared" si="108"/>
        <v>0</v>
      </c>
      <c r="H263" s="59"/>
      <c r="I263" s="74">
        <v>0</v>
      </c>
      <c r="J263" s="86"/>
      <c r="K263" s="76"/>
      <c r="L263" s="77"/>
      <c r="M263" s="78"/>
      <c r="N263" s="79"/>
      <c r="O263" s="80"/>
      <c r="P263" s="59"/>
      <c r="Q263" s="89"/>
      <c r="R263" s="76"/>
      <c r="S263" s="82"/>
      <c r="T263" s="83"/>
      <c r="U263" s="90"/>
      <c r="V263" s="119"/>
      <c r="W263" s="1"/>
    </row>
    <row r="264" spans="1:23" ht="17.399999999999999" customHeight="1" thickBot="1">
      <c r="A264" s="122" t="s">
        <v>113</v>
      </c>
      <c r="B264" s="56"/>
      <c r="C264" s="56"/>
      <c r="D264" s="56"/>
      <c r="E264" s="56" t="s">
        <v>58</v>
      </c>
      <c r="F264" s="56" t="s">
        <v>445</v>
      </c>
      <c r="G264" s="46">
        <f t="shared" si="108"/>
        <v>0</v>
      </c>
      <c r="H264" s="59">
        <v>0</v>
      </c>
      <c r="I264" s="74">
        <v>0</v>
      </c>
      <c r="J264" s="86">
        <v>0</v>
      </c>
      <c r="K264" s="76"/>
      <c r="L264" s="77">
        <v>0</v>
      </c>
      <c r="M264" s="78"/>
      <c r="N264" s="79">
        <v>0</v>
      </c>
      <c r="O264" s="80">
        <v>0</v>
      </c>
      <c r="P264" s="59"/>
      <c r="Q264" s="89">
        <v>0</v>
      </c>
      <c r="R264" s="76">
        <v>0</v>
      </c>
      <c r="S264" s="82">
        <v>0</v>
      </c>
      <c r="T264" s="83">
        <v>0</v>
      </c>
      <c r="U264" s="90">
        <v>0</v>
      </c>
      <c r="V264" s="119"/>
      <c r="W264" s="1"/>
    </row>
    <row r="265" spans="1:23" ht="18" hidden="1" thickBot="1">
      <c r="A265" s="122" t="s">
        <v>114</v>
      </c>
      <c r="B265" s="56"/>
      <c r="C265" s="56"/>
      <c r="D265" s="56"/>
      <c r="E265" s="56" t="s">
        <v>58</v>
      </c>
      <c r="F265" s="56"/>
      <c r="G265" s="46">
        <f t="shared" si="108"/>
        <v>0</v>
      </c>
      <c r="H265" s="216"/>
      <c r="I265" s="74">
        <v>0</v>
      </c>
      <c r="J265" s="217"/>
      <c r="K265" s="87">
        <v>0</v>
      </c>
      <c r="L265" s="88">
        <v>0</v>
      </c>
      <c r="M265" s="218"/>
      <c r="N265" s="219"/>
      <c r="O265" s="220"/>
      <c r="P265" s="216"/>
      <c r="Q265" s="221"/>
      <c r="R265" s="222"/>
      <c r="S265" s="223"/>
      <c r="T265" s="220"/>
      <c r="U265" s="224"/>
      <c r="V265" s="225"/>
      <c r="W265" s="1"/>
    </row>
    <row r="266" spans="1:23" ht="18" hidden="1" thickBot="1">
      <c r="A266" s="122" t="s">
        <v>115</v>
      </c>
      <c r="B266" s="56"/>
      <c r="C266" s="56"/>
      <c r="D266" s="56"/>
      <c r="E266" s="56" t="s">
        <v>58</v>
      </c>
      <c r="F266" s="56"/>
      <c r="G266" s="46">
        <f t="shared" si="108"/>
        <v>0</v>
      </c>
      <c r="H266" s="59"/>
      <c r="I266" s="60">
        <v>0</v>
      </c>
      <c r="J266" s="61">
        <v>0</v>
      </c>
      <c r="K266" s="92">
        <v>0</v>
      </c>
      <c r="L266" s="97">
        <v>0</v>
      </c>
      <c r="M266" s="93"/>
      <c r="N266" s="64">
        <v>0</v>
      </c>
      <c r="O266" s="94">
        <v>0</v>
      </c>
      <c r="P266" s="66"/>
      <c r="Q266" s="67">
        <v>0</v>
      </c>
      <c r="R266" s="92"/>
      <c r="S266" s="68">
        <v>0</v>
      </c>
      <c r="T266" s="65">
        <v>0</v>
      </c>
      <c r="U266" s="69"/>
      <c r="V266" s="100">
        <v>0</v>
      </c>
      <c r="W266" s="1"/>
    </row>
    <row r="267" spans="1:23" ht="18" hidden="1" thickBot="1">
      <c r="A267" s="122" t="s">
        <v>116</v>
      </c>
      <c r="B267" s="56"/>
      <c r="C267" s="56"/>
      <c r="D267" s="56"/>
      <c r="E267" s="56" t="s">
        <v>58</v>
      </c>
      <c r="F267" s="56" t="s">
        <v>447</v>
      </c>
      <c r="G267" s="46">
        <f t="shared" si="108"/>
        <v>0</v>
      </c>
      <c r="H267" s="137"/>
      <c r="I267" s="78">
        <v>0</v>
      </c>
      <c r="J267" s="183">
        <v>0</v>
      </c>
      <c r="K267" s="184">
        <v>0</v>
      </c>
      <c r="L267" s="185"/>
      <c r="M267" s="78">
        <v>0</v>
      </c>
      <c r="N267" s="186"/>
      <c r="O267" s="187"/>
      <c r="P267" s="137">
        <v>0</v>
      </c>
      <c r="Q267" s="188"/>
      <c r="R267" s="184"/>
      <c r="S267" s="189"/>
      <c r="T267" s="187"/>
      <c r="U267" s="190"/>
      <c r="V267" s="191"/>
      <c r="W267" s="1"/>
    </row>
    <row r="268" spans="1:23" ht="13.95" customHeight="1" thickBot="1">
      <c r="A268" s="135" t="s">
        <v>235</v>
      </c>
      <c r="B268" s="56" t="s">
        <v>156</v>
      </c>
      <c r="C268" s="56" t="s">
        <v>26</v>
      </c>
      <c r="D268" s="56" t="s">
        <v>236</v>
      </c>
      <c r="E268" s="56" t="s">
        <v>29</v>
      </c>
      <c r="F268" s="56" t="s">
        <v>29</v>
      </c>
      <c r="G268" s="46">
        <f t="shared" si="108"/>
        <v>8642933</v>
      </c>
      <c r="H268" s="52">
        <f>H269</f>
        <v>272</v>
      </c>
      <c r="I268" s="52">
        <f t="shared" ref="I268" si="138">I269</f>
        <v>666000</v>
      </c>
      <c r="J268" s="52">
        <f t="shared" ref="J268:V268" si="139">J269</f>
        <v>1130000</v>
      </c>
      <c r="K268" s="52">
        <f t="shared" si="139"/>
        <v>664000</v>
      </c>
      <c r="L268" s="52">
        <f t="shared" si="139"/>
        <v>611</v>
      </c>
      <c r="M268" s="52">
        <f t="shared" si="139"/>
        <v>201000</v>
      </c>
      <c r="N268" s="52">
        <f t="shared" si="139"/>
        <v>1867000</v>
      </c>
      <c r="O268" s="52">
        <f t="shared" si="139"/>
        <v>1030000</v>
      </c>
      <c r="P268" s="52">
        <f t="shared" si="139"/>
        <v>201000</v>
      </c>
      <c r="Q268" s="52">
        <f t="shared" si="139"/>
        <v>1161000</v>
      </c>
      <c r="R268" s="52">
        <f t="shared" si="139"/>
        <v>365000</v>
      </c>
      <c r="S268" s="52">
        <f t="shared" si="139"/>
        <v>760000</v>
      </c>
      <c r="T268" s="52">
        <f t="shared" si="139"/>
        <v>1050</v>
      </c>
      <c r="U268" s="52">
        <f t="shared" si="139"/>
        <v>0</v>
      </c>
      <c r="V268" s="52">
        <f t="shared" si="139"/>
        <v>596000</v>
      </c>
      <c r="W268" s="1"/>
    </row>
    <row r="269" spans="1:23" ht="16.2" customHeight="1" thickBot="1">
      <c r="A269" s="122" t="s">
        <v>237</v>
      </c>
      <c r="B269" s="56"/>
      <c r="C269" s="56"/>
      <c r="D269" s="56"/>
      <c r="E269" s="56" t="s">
        <v>92</v>
      </c>
      <c r="F269" s="56" t="s">
        <v>93</v>
      </c>
      <c r="G269" s="46">
        <f t="shared" ref="G269:G286" si="140">H269+I269+J269+K269+L269+M269+N269+O269+P269+Q269+R269+S269+T269+U269+V269</f>
        <v>8642933</v>
      </c>
      <c r="H269" s="52">
        <v>272</v>
      </c>
      <c r="I269" s="52">
        <v>666000</v>
      </c>
      <c r="J269" s="52">
        <v>1130000</v>
      </c>
      <c r="K269" s="52">
        <v>664000</v>
      </c>
      <c r="L269" s="52">
        <v>611</v>
      </c>
      <c r="M269" s="52">
        <v>201000</v>
      </c>
      <c r="N269" s="52">
        <v>1867000</v>
      </c>
      <c r="O269" s="52">
        <v>1030000</v>
      </c>
      <c r="P269" s="52">
        <v>201000</v>
      </c>
      <c r="Q269" s="52">
        <v>1161000</v>
      </c>
      <c r="R269" s="52">
        <v>365000</v>
      </c>
      <c r="S269" s="52">
        <v>760000</v>
      </c>
      <c r="T269" s="52">
        <v>1050</v>
      </c>
      <c r="U269" s="52">
        <v>0</v>
      </c>
      <c r="V269" s="52">
        <v>596000</v>
      </c>
      <c r="W269" s="1"/>
    </row>
    <row r="270" spans="1:23" ht="18" thickBot="1">
      <c r="A270" s="206" t="s">
        <v>238</v>
      </c>
      <c r="B270" s="148" t="s">
        <v>143</v>
      </c>
      <c r="C270" s="148" t="s">
        <v>27</v>
      </c>
      <c r="D270" s="148" t="s">
        <v>49</v>
      </c>
      <c r="E270" s="148" t="s">
        <v>29</v>
      </c>
      <c r="F270" s="148" t="s">
        <v>29</v>
      </c>
      <c r="G270" s="419">
        <f t="shared" si="140"/>
        <v>1481424</v>
      </c>
      <c r="H270" s="226">
        <f>H271+H272+H274</f>
        <v>0</v>
      </c>
      <c r="I270" s="226">
        <f t="shared" ref="I270" si="141">I271+I272+I274</f>
        <v>80000</v>
      </c>
      <c r="J270" s="226">
        <f t="shared" ref="J270:V270" si="142">J271+J272+J274</f>
        <v>160000</v>
      </c>
      <c r="K270" s="226">
        <f t="shared" si="142"/>
        <v>240000</v>
      </c>
      <c r="L270" s="226">
        <f t="shared" si="142"/>
        <v>152</v>
      </c>
      <c r="M270" s="226">
        <f t="shared" si="142"/>
        <v>80000</v>
      </c>
      <c r="N270" s="226">
        <f t="shared" si="142"/>
        <v>240000</v>
      </c>
      <c r="O270" s="226">
        <f t="shared" si="142"/>
        <v>204000</v>
      </c>
      <c r="P270" s="226">
        <f t="shared" si="142"/>
        <v>80000</v>
      </c>
      <c r="Q270" s="226">
        <f t="shared" si="142"/>
        <v>0</v>
      </c>
      <c r="R270" s="226">
        <f t="shared" si="142"/>
        <v>80000</v>
      </c>
      <c r="S270" s="226">
        <f t="shared" si="142"/>
        <v>80000</v>
      </c>
      <c r="T270" s="226">
        <f t="shared" si="142"/>
        <v>272</v>
      </c>
      <c r="U270" s="226">
        <f t="shared" si="142"/>
        <v>77000</v>
      </c>
      <c r="V270" s="226">
        <f t="shared" si="142"/>
        <v>160000</v>
      </c>
      <c r="W270" s="1"/>
    </row>
    <row r="271" spans="1:23" ht="18.600000000000001" thickBot="1">
      <c r="A271" s="72" t="s">
        <v>239</v>
      </c>
      <c r="B271" s="51" t="s">
        <v>143</v>
      </c>
      <c r="C271" s="51" t="s">
        <v>26</v>
      </c>
      <c r="D271" s="180" t="s">
        <v>360</v>
      </c>
      <c r="E271" s="56" t="s">
        <v>240</v>
      </c>
      <c r="F271" s="56" t="s">
        <v>442</v>
      </c>
      <c r="G271" s="46">
        <f t="shared" si="140"/>
        <v>1481424</v>
      </c>
      <c r="H271" s="52">
        <v>0</v>
      </c>
      <c r="I271" s="124">
        <v>80000</v>
      </c>
      <c r="J271" s="91">
        <v>160000</v>
      </c>
      <c r="K271" s="92">
        <v>240000</v>
      </c>
      <c r="L271" s="97">
        <v>152</v>
      </c>
      <c r="M271" s="93">
        <v>80000</v>
      </c>
      <c r="N271" s="98">
        <v>240000</v>
      </c>
      <c r="O271" s="129">
        <v>204000</v>
      </c>
      <c r="P271" s="95">
        <v>80000</v>
      </c>
      <c r="Q271" s="101">
        <v>0</v>
      </c>
      <c r="R271" s="92">
        <v>80000</v>
      </c>
      <c r="S271" s="131">
        <v>80000</v>
      </c>
      <c r="T271" s="94">
        <v>272</v>
      </c>
      <c r="U271" s="96">
        <v>77000</v>
      </c>
      <c r="V271" s="100">
        <v>160000</v>
      </c>
      <c r="W271" s="1"/>
    </row>
    <row r="272" spans="1:23" ht="1.2" customHeight="1" thickBot="1">
      <c r="A272" s="72" t="s">
        <v>241</v>
      </c>
      <c r="B272" s="51" t="s">
        <v>143</v>
      </c>
      <c r="C272" s="51" t="s">
        <v>131</v>
      </c>
      <c r="D272" s="148" t="s">
        <v>49</v>
      </c>
      <c r="E272" s="51" t="s">
        <v>29</v>
      </c>
      <c r="F272" s="51" t="s">
        <v>29</v>
      </c>
      <c r="G272" s="46">
        <f t="shared" si="140"/>
        <v>0</v>
      </c>
      <c r="H272" s="123">
        <f>H273</f>
        <v>0</v>
      </c>
      <c r="I272" s="123">
        <f t="shared" ref="I272" si="143">I273</f>
        <v>0</v>
      </c>
      <c r="J272" s="123">
        <f t="shared" ref="J272:V272" si="144">J273</f>
        <v>0</v>
      </c>
      <c r="K272" s="123">
        <f t="shared" si="144"/>
        <v>0</v>
      </c>
      <c r="L272" s="123">
        <f t="shared" si="144"/>
        <v>0</v>
      </c>
      <c r="M272" s="123">
        <f t="shared" si="144"/>
        <v>0</v>
      </c>
      <c r="N272" s="123">
        <f t="shared" si="144"/>
        <v>0</v>
      </c>
      <c r="O272" s="123">
        <f t="shared" si="144"/>
        <v>0</v>
      </c>
      <c r="P272" s="123">
        <f t="shared" si="144"/>
        <v>0</v>
      </c>
      <c r="Q272" s="123">
        <f t="shared" si="144"/>
        <v>0</v>
      </c>
      <c r="R272" s="123">
        <f t="shared" si="144"/>
        <v>0</v>
      </c>
      <c r="S272" s="123">
        <f t="shared" si="144"/>
        <v>0</v>
      </c>
      <c r="T272" s="123">
        <f t="shared" si="144"/>
        <v>0</v>
      </c>
      <c r="U272" s="123">
        <f t="shared" si="144"/>
        <v>0</v>
      </c>
      <c r="V272" s="123">
        <f t="shared" si="144"/>
        <v>0</v>
      </c>
      <c r="W272" s="1"/>
    </row>
    <row r="273" spans="1:23" ht="18" hidden="1" thickBot="1">
      <c r="A273" s="122" t="s">
        <v>242</v>
      </c>
      <c r="B273" s="56"/>
      <c r="C273" s="56"/>
      <c r="D273" s="56" t="s">
        <v>366</v>
      </c>
      <c r="E273" s="56" t="s">
        <v>58</v>
      </c>
      <c r="F273" s="56" t="s">
        <v>79</v>
      </c>
      <c r="G273" s="46">
        <f t="shared" si="140"/>
        <v>0</v>
      </c>
      <c r="H273" s="52">
        <v>0</v>
      </c>
      <c r="I273" s="124"/>
      <c r="J273" s="125">
        <v>0</v>
      </c>
      <c r="K273" s="92"/>
      <c r="L273" s="97">
        <v>0</v>
      </c>
      <c r="M273" s="93"/>
      <c r="N273" s="98">
        <v>0</v>
      </c>
      <c r="O273" s="94"/>
      <c r="P273" s="95"/>
      <c r="Q273" s="130">
        <v>0</v>
      </c>
      <c r="R273" s="92"/>
      <c r="S273" s="131"/>
      <c r="T273" s="94">
        <v>0</v>
      </c>
      <c r="U273" s="96"/>
      <c r="V273" s="100"/>
      <c r="W273" s="1"/>
    </row>
    <row r="274" spans="1:23" ht="18" hidden="1" thickBot="1">
      <c r="A274" s="369" t="s">
        <v>381</v>
      </c>
      <c r="B274" s="51" t="s">
        <v>143</v>
      </c>
      <c r="C274" s="51" t="s">
        <v>383</v>
      </c>
      <c r="D274" s="51" t="s">
        <v>49</v>
      </c>
      <c r="E274" s="51" t="s">
        <v>29</v>
      </c>
      <c r="F274" s="51" t="s">
        <v>29</v>
      </c>
      <c r="G274" s="46">
        <f t="shared" si="140"/>
        <v>0</v>
      </c>
      <c r="H274" s="52">
        <f>H275</f>
        <v>0</v>
      </c>
      <c r="I274" s="52">
        <f t="shared" ref="I274" si="145">I275</f>
        <v>0</v>
      </c>
      <c r="J274" s="52">
        <f t="shared" ref="J274:V274" si="146">J275</f>
        <v>0</v>
      </c>
      <c r="K274" s="52">
        <f t="shared" si="146"/>
        <v>0</v>
      </c>
      <c r="L274" s="52">
        <f t="shared" si="146"/>
        <v>0</v>
      </c>
      <c r="M274" s="52">
        <f t="shared" si="146"/>
        <v>0</v>
      </c>
      <c r="N274" s="52">
        <f t="shared" si="146"/>
        <v>0</v>
      </c>
      <c r="O274" s="52">
        <f t="shared" si="146"/>
        <v>0</v>
      </c>
      <c r="P274" s="52">
        <f t="shared" si="146"/>
        <v>0</v>
      </c>
      <c r="Q274" s="52">
        <f t="shared" si="146"/>
        <v>0</v>
      </c>
      <c r="R274" s="52">
        <f t="shared" si="146"/>
        <v>0</v>
      </c>
      <c r="S274" s="52">
        <f t="shared" si="146"/>
        <v>0</v>
      </c>
      <c r="T274" s="52">
        <f t="shared" si="146"/>
        <v>0</v>
      </c>
      <c r="U274" s="52">
        <f t="shared" si="146"/>
        <v>0</v>
      </c>
      <c r="V274" s="52">
        <f t="shared" si="146"/>
        <v>0</v>
      </c>
      <c r="W274" s="1"/>
    </row>
    <row r="275" spans="1:23" ht="18" hidden="1" thickBot="1">
      <c r="A275" s="122" t="s">
        <v>382</v>
      </c>
      <c r="B275" s="56"/>
      <c r="C275" s="56"/>
      <c r="D275" s="56" t="s">
        <v>384</v>
      </c>
      <c r="E275" s="56" t="s">
        <v>385</v>
      </c>
      <c r="F275" s="56" t="s">
        <v>386</v>
      </c>
      <c r="G275" s="46">
        <f t="shared" si="140"/>
        <v>0</v>
      </c>
      <c r="H275" s="52"/>
      <c r="I275" s="153"/>
      <c r="J275" s="174"/>
      <c r="K275" s="76">
        <v>0</v>
      </c>
      <c r="L275" s="77"/>
      <c r="M275" s="78"/>
      <c r="N275" s="116"/>
      <c r="O275" s="80"/>
      <c r="P275" s="52"/>
      <c r="Q275" s="156"/>
      <c r="R275" s="76"/>
      <c r="S275" s="157"/>
      <c r="T275" s="80"/>
      <c r="U275" s="84"/>
      <c r="V275" s="119"/>
      <c r="W275" s="1"/>
    </row>
    <row r="276" spans="1:23" ht="18" thickBot="1">
      <c r="A276" s="181" t="s">
        <v>243</v>
      </c>
      <c r="B276" s="148" t="s">
        <v>122</v>
      </c>
      <c r="C276" s="148" t="s">
        <v>27</v>
      </c>
      <c r="D276" s="148" t="s">
        <v>49</v>
      </c>
      <c r="E276" s="148" t="s">
        <v>29</v>
      </c>
      <c r="F276" s="148" t="s">
        <v>29</v>
      </c>
      <c r="G276" s="419">
        <f t="shared" si="140"/>
        <v>3</v>
      </c>
      <c r="H276" s="149">
        <f>H277</f>
        <v>0</v>
      </c>
      <c r="I276" s="149">
        <f t="shared" ref="I276" si="147">I277</f>
        <v>0</v>
      </c>
      <c r="J276" s="149">
        <f t="shared" ref="J276:V276" si="148">J277</f>
        <v>0</v>
      </c>
      <c r="K276" s="149">
        <f t="shared" si="148"/>
        <v>0</v>
      </c>
      <c r="L276" s="149">
        <f t="shared" si="148"/>
        <v>3</v>
      </c>
      <c r="M276" s="149">
        <f t="shared" si="148"/>
        <v>0</v>
      </c>
      <c r="N276" s="149">
        <f t="shared" si="148"/>
        <v>0</v>
      </c>
      <c r="O276" s="149">
        <f t="shared" si="148"/>
        <v>0</v>
      </c>
      <c r="P276" s="149">
        <f t="shared" si="148"/>
        <v>0</v>
      </c>
      <c r="Q276" s="149">
        <f t="shared" si="148"/>
        <v>0</v>
      </c>
      <c r="R276" s="149">
        <f t="shared" si="148"/>
        <v>0</v>
      </c>
      <c r="S276" s="149">
        <f t="shared" si="148"/>
        <v>0</v>
      </c>
      <c r="T276" s="149">
        <f t="shared" si="148"/>
        <v>0</v>
      </c>
      <c r="U276" s="149">
        <f t="shared" si="148"/>
        <v>0</v>
      </c>
      <c r="V276" s="149">
        <f t="shared" si="148"/>
        <v>0</v>
      </c>
      <c r="W276" s="1"/>
    </row>
    <row r="277" spans="1:23" ht="18.600000000000001" thickBot="1">
      <c r="A277" s="171" t="s">
        <v>244</v>
      </c>
      <c r="B277" s="51" t="s">
        <v>122</v>
      </c>
      <c r="C277" s="51" t="s">
        <v>31</v>
      </c>
      <c r="D277" s="148" t="s">
        <v>49</v>
      </c>
      <c r="E277" s="51" t="s">
        <v>29</v>
      </c>
      <c r="F277" s="51" t="s">
        <v>29</v>
      </c>
      <c r="G277" s="46">
        <f t="shared" si="140"/>
        <v>3</v>
      </c>
      <c r="H277" s="149">
        <f>H278+H279+H280</f>
        <v>0</v>
      </c>
      <c r="I277" s="149">
        <f t="shared" ref="I277" si="149">I278+I279+I280</f>
        <v>0</v>
      </c>
      <c r="J277" s="149">
        <f t="shared" ref="J277:V277" si="150">J278+J279+J280</f>
        <v>0</v>
      </c>
      <c r="K277" s="149">
        <f t="shared" si="150"/>
        <v>0</v>
      </c>
      <c r="L277" s="149">
        <f t="shared" si="150"/>
        <v>3</v>
      </c>
      <c r="M277" s="149">
        <f t="shared" si="150"/>
        <v>0</v>
      </c>
      <c r="N277" s="149">
        <f t="shared" si="150"/>
        <v>0</v>
      </c>
      <c r="O277" s="149">
        <f t="shared" si="150"/>
        <v>0</v>
      </c>
      <c r="P277" s="149">
        <f t="shared" si="150"/>
        <v>0</v>
      </c>
      <c r="Q277" s="149">
        <f t="shared" si="150"/>
        <v>0</v>
      </c>
      <c r="R277" s="149">
        <f t="shared" si="150"/>
        <v>0</v>
      </c>
      <c r="S277" s="149">
        <f t="shared" si="150"/>
        <v>0</v>
      </c>
      <c r="T277" s="149">
        <f t="shared" si="150"/>
        <v>0</v>
      </c>
      <c r="U277" s="149">
        <f t="shared" si="150"/>
        <v>0</v>
      </c>
      <c r="V277" s="149">
        <f t="shared" si="150"/>
        <v>0</v>
      </c>
      <c r="W277" s="1"/>
    </row>
    <row r="278" spans="1:23" ht="18" thickBot="1">
      <c r="A278" s="122" t="s">
        <v>245</v>
      </c>
      <c r="B278" s="56" t="s">
        <v>122</v>
      </c>
      <c r="C278" s="56" t="s">
        <v>31</v>
      </c>
      <c r="D278" s="56" t="s">
        <v>361</v>
      </c>
      <c r="E278" s="56" t="s">
        <v>58</v>
      </c>
      <c r="F278" s="56" t="s">
        <v>79</v>
      </c>
      <c r="G278" s="46">
        <f t="shared" si="140"/>
        <v>0</v>
      </c>
      <c r="H278" s="52"/>
      <c r="I278" s="124"/>
      <c r="J278" s="91"/>
      <c r="K278" s="92"/>
      <c r="L278" s="97">
        <v>0</v>
      </c>
      <c r="M278" s="93"/>
      <c r="N278" s="98"/>
      <c r="O278" s="94"/>
      <c r="P278" s="95"/>
      <c r="Q278" s="130"/>
      <c r="R278" s="92"/>
      <c r="S278" s="131"/>
      <c r="T278" s="94"/>
      <c r="U278" s="96"/>
      <c r="V278" s="100"/>
      <c r="W278" s="1"/>
    </row>
    <row r="279" spans="1:23" ht="18" thickBot="1">
      <c r="A279" s="122" t="s">
        <v>246</v>
      </c>
      <c r="B279" s="56"/>
      <c r="C279" s="56"/>
      <c r="D279" s="56"/>
      <c r="E279" s="56" t="s">
        <v>58</v>
      </c>
      <c r="F279" s="56" t="s">
        <v>95</v>
      </c>
      <c r="G279" s="46">
        <f t="shared" si="140"/>
        <v>3</v>
      </c>
      <c r="H279" s="52"/>
      <c r="I279" s="124"/>
      <c r="J279" s="91"/>
      <c r="K279" s="92"/>
      <c r="L279" s="97">
        <v>3</v>
      </c>
      <c r="M279" s="93"/>
      <c r="N279" s="98"/>
      <c r="O279" s="94"/>
      <c r="P279" s="95"/>
      <c r="Q279" s="101"/>
      <c r="R279" s="92"/>
      <c r="S279" s="131"/>
      <c r="T279" s="94">
        <v>0</v>
      </c>
      <c r="U279" s="96"/>
      <c r="V279" s="100"/>
      <c r="W279" s="1"/>
    </row>
    <row r="280" spans="1:23" ht="18.600000000000001" hidden="1" thickBot="1">
      <c r="A280" s="122"/>
      <c r="B280" s="56"/>
      <c r="C280" s="56"/>
      <c r="D280" s="56"/>
      <c r="E280" s="56"/>
      <c r="F280" s="55" t="s">
        <v>106</v>
      </c>
      <c r="G280" s="46">
        <f t="shared" si="140"/>
        <v>0</v>
      </c>
      <c r="H280" s="52">
        <f>H281+H282</f>
        <v>0</v>
      </c>
      <c r="I280" s="52">
        <f t="shared" ref="I280" si="151">I281+I282</f>
        <v>0</v>
      </c>
      <c r="J280" s="52">
        <f t="shared" ref="J280:V280" si="152">J281+J282</f>
        <v>0</v>
      </c>
      <c r="K280" s="52">
        <f t="shared" si="152"/>
        <v>0</v>
      </c>
      <c r="L280" s="52">
        <f t="shared" si="152"/>
        <v>0</v>
      </c>
      <c r="M280" s="52">
        <f t="shared" si="152"/>
        <v>0</v>
      </c>
      <c r="N280" s="52">
        <f t="shared" si="152"/>
        <v>0</v>
      </c>
      <c r="O280" s="52">
        <f t="shared" si="152"/>
        <v>0</v>
      </c>
      <c r="P280" s="52">
        <f t="shared" si="152"/>
        <v>0</v>
      </c>
      <c r="Q280" s="52">
        <f t="shared" si="152"/>
        <v>0</v>
      </c>
      <c r="R280" s="52">
        <f t="shared" si="152"/>
        <v>0</v>
      </c>
      <c r="S280" s="52">
        <f t="shared" si="152"/>
        <v>0</v>
      </c>
      <c r="T280" s="52">
        <f t="shared" si="152"/>
        <v>0</v>
      </c>
      <c r="U280" s="52">
        <f t="shared" si="152"/>
        <v>0</v>
      </c>
      <c r="V280" s="52">
        <f t="shared" si="152"/>
        <v>0</v>
      </c>
      <c r="W280" s="1"/>
    </row>
    <row r="281" spans="1:23" ht="18" hidden="1" thickBot="1">
      <c r="A281" s="58" t="s">
        <v>247</v>
      </c>
      <c r="B281" s="56"/>
      <c r="C281" s="56"/>
      <c r="D281" s="56"/>
      <c r="E281" s="56" t="s">
        <v>58</v>
      </c>
      <c r="F281" s="56" t="s">
        <v>108</v>
      </c>
      <c r="G281" s="46">
        <f t="shared" si="140"/>
        <v>0</v>
      </c>
      <c r="H281" s="52"/>
      <c r="I281" s="78"/>
      <c r="J281" s="75"/>
      <c r="K281" s="76"/>
      <c r="L281" s="77"/>
      <c r="M281" s="78"/>
      <c r="N281" s="116"/>
      <c r="O281" s="80"/>
      <c r="P281" s="52"/>
      <c r="Q281" s="81"/>
      <c r="R281" s="76"/>
      <c r="S281" s="117"/>
      <c r="T281" s="80"/>
      <c r="U281" s="118"/>
      <c r="V281" s="119"/>
      <c r="W281" s="1"/>
    </row>
    <row r="282" spans="1:23" ht="18" hidden="1" thickBot="1">
      <c r="A282" s="58" t="s">
        <v>152</v>
      </c>
      <c r="B282" s="56"/>
      <c r="C282" s="56"/>
      <c r="D282" s="56"/>
      <c r="E282" s="56" t="s">
        <v>58</v>
      </c>
      <c r="F282" s="56" t="s">
        <v>110</v>
      </c>
      <c r="G282" s="46">
        <f t="shared" si="140"/>
        <v>0</v>
      </c>
      <c r="H282" s="52"/>
      <c r="I282" s="78"/>
      <c r="J282" s="75"/>
      <c r="K282" s="76"/>
      <c r="L282" s="77">
        <v>0</v>
      </c>
      <c r="M282" s="78"/>
      <c r="N282" s="116"/>
      <c r="O282" s="80">
        <v>0</v>
      </c>
      <c r="P282" s="52"/>
      <c r="Q282" s="81"/>
      <c r="R282" s="76"/>
      <c r="S282" s="117"/>
      <c r="T282" s="80"/>
      <c r="U282" s="118"/>
      <c r="V282" s="119"/>
      <c r="W282" s="1"/>
    </row>
    <row r="283" spans="1:23" ht="18" thickBot="1">
      <c r="A283" s="192" t="s">
        <v>249</v>
      </c>
      <c r="B283" s="148" t="s">
        <v>126</v>
      </c>
      <c r="C283" s="148" t="s">
        <v>26</v>
      </c>
      <c r="D283" s="148" t="s">
        <v>362</v>
      </c>
      <c r="E283" s="148" t="s">
        <v>250</v>
      </c>
      <c r="F283" s="148" t="s">
        <v>251</v>
      </c>
      <c r="G283" s="419">
        <f t="shared" si="140"/>
        <v>12003</v>
      </c>
      <c r="H283" s="149">
        <f>H284</f>
        <v>1</v>
      </c>
      <c r="I283" s="149">
        <f t="shared" ref="I283" si="153">I284</f>
        <v>1000</v>
      </c>
      <c r="J283" s="149">
        <f t="shared" ref="J283:V283" si="154">J284</f>
        <v>1000</v>
      </c>
      <c r="K283" s="149">
        <f t="shared" si="154"/>
        <v>1000</v>
      </c>
      <c r="L283" s="149">
        <f t="shared" si="154"/>
        <v>1</v>
      </c>
      <c r="M283" s="149">
        <f t="shared" si="154"/>
        <v>1000</v>
      </c>
      <c r="N283" s="149">
        <f t="shared" si="154"/>
        <v>1000</v>
      </c>
      <c r="O283" s="149">
        <f t="shared" si="154"/>
        <v>1000</v>
      </c>
      <c r="P283" s="149">
        <v>1000</v>
      </c>
      <c r="Q283" s="149">
        <f t="shared" si="154"/>
        <v>1000</v>
      </c>
      <c r="R283" s="149">
        <f t="shared" si="154"/>
        <v>1000</v>
      </c>
      <c r="S283" s="149">
        <f t="shared" si="154"/>
        <v>1000</v>
      </c>
      <c r="T283" s="149">
        <f t="shared" si="154"/>
        <v>1</v>
      </c>
      <c r="U283" s="149">
        <f t="shared" si="154"/>
        <v>1000</v>
      </c>
      <c r="V283" s="149">
        <f t="shared" si="154"/>
        <v>1000</v>
      </c>
      <c r="W283" s="1"/>
    </row>
    <row r="284" spans="1:23" ht="18.600000000000001" thickBot="1">
      <c r="A284" s="192"/>
      <c r="B284" s="54"/>
      <c r="C284" s="54"/>
      <c r="D284" s="54"/>
      <c r="E284" s="54"/>
      <c r="F284" s="51"/>
      <c r="G284" s="46">
        <f t="shared" si="140"/>
        <v>11004</v>
      </c>
      <c r="H284" s="52">
        <v>1</v>
      </c>
      <c r="I284" s="78">
        <v>1000</v>
      </c>
      <c r="J284" s="75">
        <v>1000</v>
      </c>
      <c r="K284" s="76">
        <v>1000</v>
      </c>
      <c r="L284" s="77">
        <v>1</v>
      </c>
      <c r="M284" s="78">
        <v>1000</v>
      </c>
      <c r="N284" s="116">
        <v>1000</v>
      </c>
      <c r="O284" s="80">
        <v>1000</v>
      </c>
      <c r="P284" s="52">
        <v>1</v>
      </c>
      <c r="Q284" s="81">
        <v>1000</v>
      </c>
      <c r="R284" s="76">
        <v>1000</v>
      </c>
      <c r="S284" s="117">
        <v>1000</v>
      </c>
      <c r="T284" s="80">
        <v>1</v>
      </c>
      <c r="U284" s="118">
        <v>1000</v>
      </c>
      <c r="V284" s="119">
        <v>1000</v>
      </c>
      <c r="W284" s="1"/>
    </row>
    <row r="285" spans="1:23" ht="17.399999999999999" customHeight="1" thickBot="1">
      <c r="A285" s="114" t="s">
        <v>430</v>
      </c>
      <c r="B285" s="54"/>
      <c r="C285" s="54"/>
      <c r="D285" s="54"/>
      <c r="E285" s="54"/>
      <c r="F285" s="56"/>
      <c r="G285" s="46">
        <f t="shared" si="140"/>
        <v>1105422.3</v>
      </c>
      <c r="H285" s="52">
        <v>34.6</v>
      </c>
      <c r="I285" s="93">
        <v>102125</v>
      </c>
      <c r="J285" s="91">
        <v>68650</v>
      </c>
      <c r="K285" s="92">
        <v>117850</v>
      </c>
      <c r="L285" s="97">
        <v>89.4</v>
      </c>
      <c r="M285" s="93">
        <v>78800</v>
      </c>
      <c r="N285" s="98">
        <v>310530</v>
      </c>
      <c r="O285" s="94">
        <v>65975</v>
      </c>
      <c r="P285" s="95">
        <v>61425</v>
      </c>
      <c r="Q285" s="101">
        <v>82575</v>
      </c>
      <c r="R285" s="92">
        <v>48530</v>
      </c>
      <c r="S285" s="99">
        <v>51625</v>
      </c>
      <c r="T285" s="94">
        <v>113.3</v>
      </c>
      <c r="U285" s="96">
        <v>60100</v>
      </c>
      <c r="V285" s="100">
        <v>57000</v>
      </c>
      <c r="W285" s="1"/>
    </row>
    <row r="286" spans="1:23" ht="15" customHeight="1" thickBot="1">
      <c r="A286" s="114"/>
      <c r="B286" s="54"/>
      <c r="C286" s="54"/>
      <c r="D286" s="54"/>
      <c r="E286" s="54"/>
      <c r="F286" s="56"/>
      <c r="G286" s="46">
        <f t="shared" si="140"/>
        <v>0</v>
      </c>
      <c r="H286" s="52"/>
      <c r="I286" s="93"/>
      <c r="J286" s="91"/>
      <c r="K286" s="92"/>
      <c r="L286" s="97"/>
      <c r="M286" s="93"/>
      <c r="N286" s="98"/>
      <c r="O286" s="94"/>
      <c r="P286" s="95"/>
      <c r="Q286" s="101"/>
      <c r="R286" s="92"/>
      <c r="S286" s="99"/>
      <c r="T286" s="94"/>
      <c r="U286" s="96"/>
      <c r="V286" s="100"/>
      <c r="W286" s="1"/>
    </row>
    <row r="287" spans="1:23" ht="15" customHeight="1">
      <c r="A287" s="114"/>
      <c r="B287" s="227"/>
      <c r="C287" s="228"/>
      <c r="D287" s="229" t="s">
        <v>252</v>
      </c>
      <c r="E287" s="230"/>
      <c r="F287" s="231">
        <v>211</v>
      </c>
      <c r="G287" s="232">
        <f>G9+G15+G21</f>
        <v>12676643</v>
      </c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3"/>
      <c r="W287" s="1"/>
    </row>
    <row r="288" spans="1:23" ht="15.6">
      <c r="A288" s="227"/>
      <c r="B288" s="228"/>
      <c r="C288" s="228"/>
      <c r="D288" s="234"/>
      <c r="E288" s="235"/>
      <c r="F288" s="231">
        <v>213</v>
      </c>
      <c r="G288" s="232">
        <f>G11+G17+G25</f>
        <v>3743423.4</v>
      </c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3"/>
      <c r="W288" s="1"/>
    </row>
    <row r="289" spans="1:23" ht="15.6">
      <c r="A289" s="228"/>
      <c r="B289" s="228"/>
      <c r="C289" s="228"/>
      <c r="D289" s="236"/>
      <c r="E289" s="237"/>
      <c r="F289" s="231" t="s">
        <v>253</v>
      </c>
      <c r="G289" s="232">
        <f>G287+G288</f>
        <v>16420066.4</v>
      </c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3"/>
      <c r="W289" s="1"/>
    </row>
    <row r="290" spans="1:23" ht="31.2">
      <c r="A290" s="228"/>
      <c r="B290" s="238"/>
      <c r="C290" s="238"/>
      <c r="D290" s="239" t="s">
        <v>254</v>
      </c>
      <c r="E290" s="240"/>
      <c r="F290" s="241"/>
      <c r="G290" s="242" t="s">
        <v>255</v>
      </c>
      <c r="H290" s="243" t="s">
        <v>1</v>
      </c>
      <c r="I290" s="243" t="s">
        <v>2</v>
      </c>
      <c r="J290" s="243" t="s">
        <v>3</v>
      </c>
      <c r="K290" s="243" t="s">
        <v>4</v>
      </c>
      <c r="L290" s="243" t="s">
        <v>5</v>
      </c>
      <c r="M290" s="243" t="s">
        <v>6</v>
      </c>
      <c r="N290" s="243" t="s">
        <v>7</v>
      </c>
      <c r="O290" s="243" t="s">
        <v>8</v>
      </c>
      <c r="P290" s="243" t="s">
        <v>9</v>
      </c>
      <c r="Q290" s="243" t="s">
        <v>10</v>
      </c>
      <c r="R290" s="243" t="s">
        <v>11</v>
      </c>
      <c r="S290" s="243" t="s">
        <v>12</v>
      </c>
      <c r="T290" s="243" t="s">
        <v>13</v>
      </c>
      <c r="U290" s="243" t="s">
        <v>256</v>
      </c>
      <c r="V290" s="244" t="s">
        <v>15</v>
      </c>
      <c r="W290" s="1"/>
    </row>
    <row r="291" spans="1:23" ht="15.6">
      <c r="A291" s="374">
        <v>121</v>
      </c>
      <c r="B291" s="376">
        <f>B292</f>
        <v>13585011.300000001</v>
      </c>
      <c r="C291" s="245"/>
      <c r="D291" s="246">
        <v>211</v>
      </c>
      <c r="E291" s="247"/>
      <c r="F291" s="248"/>
      <c r="G291" s="254">
        <f>H291+I291+J291+K291+L291+M291+N291+O291+P291+Q291+R291+S291+T291+U291+V291</f>
        <v>13585011.299999999</v>
      </c>
      <c r="H291" s="250">
        <f>H9+H15+H21+H90</f>
        <v>714.1</v>
      </c>
      <c r="I291" s="250">
        <f t="shared" ref="I291:V291" si="155">I9+I15+I21+I90</f>
        <v>1218464</v>
      </c>
      <c r="J291" s="250">
        <f t="shared" si="155"/>
        <v>717464</v>
      </c>
      <c r="K291" s="250">
        <f t="shared" si="155"/>
        <v>1657500</v>
      </c>
      <c r="L291" s="250">
        <f t="shared" si="155"/>
        <v>1342.1</v>
      </c>
      <c r="M291" s="250">
        <f t="shared" si="155"/>
        <v>1012364</v>
      </c>
      <c r="N291" s="250">
        <f t="shared" si="155"/>
        <v>2773040</v>
      </c>
      <c r="O291" s="250">
        <f t="shared" si="155"/>
        <v>733764</v>
      </c>
      <c r="P291" s="250">
        <f t="shared" si="155"/>
        <v>1029214</v>
      </c>
      <c r="Q291" s="250">
        <f t="shared" si="155"/>
        <v>1143864</v>
      </c>
      <c r="R291" s="250">
        <f t="shared" si="155"/>
        <v>825600</v>
      </c>
      <c r="S291" s="250">
        <f t="shared" si="155"/>
        <v>587464</v>
      </c>
      <c r="T291" s="250">
        <f t="shared" si="155"/>
        <v>1389.1</v>
      </c>
      <c r="U291" s="250">
        <f t="shared" si="155"/>
        <v>1138464</v>
      </c>
      <c r="V291" s="250">
        <f t="shared" si="155"/>
        <v>744364</v>
      </c>
      <c r="W291" s="1"/>
    </row>
    <row r="292" spans="1:23" ht="15.6">
      <c r="A292" s="373">
        <v>211</v>
      </c>
      <c r="B292" s="377">
        <f>B450+B457+B497</f>
        <v>13585011.300000001</v>
      </c>
      <c r="C292" s="252"/>
      <c r="D292" s="246">
        <v>212</v>
      </c>
      <c r="E292" s="247"/>
      <c r="F292" s="248"/>
      <c r="G292" s="254">
        <f t="shared" ref="G292:G357" si="156">H292+I292+J292+K292+L292+M292+N292+O292+P292+Q292+R292+S292+T292+U292+V292</f>
        <v>0</v>
      </c>
      <c r="H292" s="250">
        <f>H10+H16+H24+H91</f>
        <v>0</v>
      </c>
      <c r="I292" s="250">
        <f t="shared" ref="I292:V293" si="157">I10+I16+I24+I91</f>
        <v>0</v>
      </c>
      <c r="J292" s="250">
        <f t="shared" si="157"/>
        <v>0</v>
      </c>
      <c r="K292" s="250">
        <f t="shared" si="157"/>
        <v>0</v>
      </c>
      <c r="L292" s="250">
        <f t="shared" si="157"/>
        <v>0</v>
      </c>
      <c r="M292" s="250">
        <f t="shared" si="157"/>
        <v>0</v>
      </c>
      <c r="N292" s="250">
        <f t="shared" si="157"/>
        <v>0</v>
      </c>
      <c r="O292" s="250">
        <f t="shared" si="157"/>
        <v>0</v>
      </c>
      <c r="P292" s="250">
        <f t="shared" si="157"/>
        <v>0</v>
      </c>
      <c r="Q292" s="250">
        <f t="shared" si="157"/>
        <v>0</v>
      </c>
      <c r="R292" s="250">
        <f t="shared" si="157"/>
        <v>0</v>
      </c>
      <c r="S292" s="250">
        <f t="shared" si="157"/>
        <v>0</v>
      </c>
      <c r="T292" s="250">
        <f t="shared" si="157"/>
        <v>0</v>
      </c>
      <c r="U292" s="250">
        <f t="shared" si="157"/>
        <v>0</v>
      </c>
      <c r="V292" s="250">
        <f t="shared" si="157"/>
        <v>0</v>
      </c>
      <c r="W292" s="1"/>
    </row>
    <row r="293" spans="1:23" ht="15.6">
      <c r="A293" s="374">
        <v>129</v>
      </c>
      <c r="B293" s="378">
        <f>B294</f>
        <v>4020381.5999999996</v>
      </c>
      <c r="C293" s="252"/>
      <c r="D293" s="246">
        <v>213</v>
      </c>
      <c r="E293" s="247"/>
      <c r="F293" s="248"/>
      <c r="G293" s="254">
        <f t="shared" si="156"/>
        <v>4020381.6</v>
      </c>
      <c r="H293" s="250">
        <f>H11+H17+H25+H92</f>
        <v>184.8</v>
      </c>
      <c r="I293" s="250">
        <f t="shared" si="157"/>
        <v>367740</v>
      </c>
      <c r="J293" s="250">
        <f t="shared" si="157"/>
        <v>232090</v>
      </c>
      <c r="K293" s="250">
        <f t="shared" si="157"/>
        <v>465500</v>
      </c>
      <c r="L293" s="250">
        <f t="shared" si="157"/>
        <v>404.4</v>
      </c>
      <c r="M293" s="250">
        <f t="shared" si="157"/>
        <v>306540</v>
      </c>
      <c r="N293" s="250">
        <f t="shared" si="157"/>
        <v>837460</v>
      </c>
      <c r="O293" s="250">
        <f t="shared" si="157"/>
        <v>222443</v>
      </c>
      <c r="P293" s="250">
        <f t="shared" si="157"/>
        <v>312040</v>
      </c>
      <c r="Q293" s="250">
        <f t="shared" si="157"/>
        <v>340940</v>
      </c>
      <c r="R293" s="250">
        <f t="shared" si="157"/>
        <v>250400</v>
      </c>
      <c r="S293" s="250">
        <f t="shared" si="157"/>
        <v>170740</v>
      </c>
      <c r="T293" s="250">
        <f t="shared" si="157"/>
        <v>419.4</v>
      </c>
      <c r="U293" s="250">
        <f t="shared" si="157"/>
        <v>343740</v>
      </c>
      <c r="V293" s="250">
        <f t="shared" si="157"/>
        <v>169740</v>
      </c>
      <c r="W293" s="1"/>
    </row>
    <row r="294" spans="1:23" ht="15.6">
      <c r="A294" s="373">
        <v>213</v>
      </c>
      <c r="B294" s="377">
        <f>B452+B459+B499</f>
        <v>4020381.5999999996</v>
      </c>
      <c r="C294" s="252"/>
      <c r="D294" s="246">
        <v>221</v>
      </c>
      <c r="E294" s="247"/>
      <c r="F294" s="248"/>
      <c r="G294" s="254">
        <f t="shared" si="156"/>
        <v>445611</v>
      </c>
      <c r="H294" s="250">
        <f t="shared" ref="H294:V294" si="158">H29+H30+H94+H121+H234+H235</f>
        <v>37</v>
      </c>
      <c r="I294" s="250">
        <f t="shared" si="158"/>
        <v>60000</v>
      </c>
      <c r="J294" s="250">
        <f t="shared" si="158"/>
        <v>15000</v>
      </c>
      <c r="K294" s="250">
        <f t="shared" si="158"/>
        <v>52000</v>
      </c>
      <c r="L294" s="250">
        <f t="shared" si="158"/>
        <v>101</v>
      </c>
      <c r="M294" s="250">
        <f t="shared" si="158"/>
        <v>32000</v>
      </c>
      <c r="N294" s="250">
        <f t="shared" si="158"/>
        <v>101000</v>
      </c>
      <c r="O294" s="250">
        <f t="shared" si="158"/>
        <v>13000</v>
      </c>
      <c r="P294" s="250">
        <f t="shared" si="158"/>
        <v>33000</v>
      </c>
      <c r="Q294" s="250">
        <f t="shared" si="158"/>
        <v>19000</v>
      </c>
      <c r="R294" s="250">
        <f t="shared" si="158"/>
        <v>34000</v>
      </c>
      <c r="S294" s="250">
        <f t="shared" si="158"/>
        <v>31375</v>
      </c>
      <c r="T294" s="250">
        <f t="shared" si="158"/>
        <v>98</v>
      </c>
      <c r="U294" s="250">
        <f t="shared" si="158"/>
        <v>7000</v>
      </c>
      <c r="V294" s="250">
        <f t="shared" si="158"/>
        <v>48000</v>
      </c>
      <c r="W294" s="1"/>
    </row>
    <row r="295" spans="1:23" ht="15.6">
      <c r="A295" s="374">
        <v>122</v>
      </c>
      <c r="B295" s="378">
        <f>B296</f>
        <v>0</v>
      </c>
      <c r="C295" s="252"/>
      <c r="D295" s="246">
        <v>222</v>
      </c>
      <c r="E295" s="404"/>
      <c r="F295" s="405"/>
      <c r="G295" s="254">
        <f t="shared" si="156"/>
        <v>0</v>
      </c>
      <c r="H295" s="250">
        <f t="shared" ref="H295:V295" si="159">H31+H95+H166+H191+H203+H212+H236</f>
        <v>0</v>
      </c>
      <c r="I295" s="250">
        <f t="shared" si="159"/>
        <v>0</v>
      </c>
      <c r="J295" s="250">
        <f t="shared" si="159"/>
        <v>0</v>
      </c>
      <c r="K295" s="250">
        <f t="shared" si="159"/>
        <v>0</v>
      </c>
      <c r="L295" s="250">
        <f t="shared" si="159"/>
        <v>0</v>
      </c>
      <c r="M295" s="250">
        <f t="shared" si="159"/>
        <v>0</v>
      </c>
      <c r="N295" s="250">
        <f t="shared" si="159"/>
        <v>0</v>
      </c>
      <c r="O295" s="250">
        <f t="shared" si="159"/>
        <v>0</v>
      </c>
      <c r="P295" s="250">
        <f t="shared" si="159"/>
        <v>0</v>
      </c>
      <c r="Q295" s="250">
        <f t="shared" si="159"/>
        <v>0</v>
      </c>
      <c r="R295" s="250">
        <f t="shared" si="159"/>
        <v>0</v>
      </c>
      <c r="S295" s="250">
        <f t="shared" si="159"/>
        <v>0</v>
      </c>
      <c r="T295" s="250">
        <f t="shared" si="159"/>
        <v>0</v>
      </c>
      <c r="U295" s="250">
        <f t="shared" si="159"/>
        <v>0</v>
      </c>
      <c r="V295" s="250">
        <f t="shared" si="159"/>
        <v>0</v>
      </c>
      <c r="W295" s="1"/>
    </row>
    <row r="296" spans="1:23" ht="15.6">
      <c r="A296" s="373">
        <v>212</v>
      </c>
      <c r="B296" s="377">
        <f>B454+B461</f>
        <v>0</v>
      </c>
      <c r="C296" s="252"/>
      <c r="D296" s="246">
        <v>223</v>
      </c>
      <c r="E296" s="404"/>
      <c r="F296" s="405"/>
      <c r="G296" s="254">
        <f t="shared" si="156"/>
        <v>4414215.8990000002</v>
      </c>
      <c r="H296" s="250">
        <f>H297+H298+H299+H301+H300+H302+H303+H304</f>
        <v>27.731999999999999</v>
      </c>
      <c r="I296" s="250">
        <f t="shared" ref="I296:V296" si="160">I297+I298+I299+I301+I300+I302+I303+I304</f>
        <v>871695</v>
      </c>
      <c r="J296" s="250">
        <f t="shared" si="160"/>
        <v>224690</v>
      </c>
      <c r="K296" s="250">
        <f t="shared" si="160"/>
        <v>300164</v>
      </c>
      <c r="L296" s="250">
        <f t="shared" si="160"/>
        <v>710.18900000000008</v>
      </c>
      <c r="M296" s="250">
        <f t="shared" si="160"/>
        <v>387340</v>
      </c>
      <c r="N296" s="250">
        <f>N297+N298+N299+N301+N300+N302+N303+N304</f>
        <v>1767497</v>
      </c>
      <c r="O296" s="250">
        <f t="shared" si="160"/>
        <v>91363</v>
      </c>
      <c r="P296" s="250">
        <f t="shared" si="160"/>
        <v>213514</v>
      </c>
      <c r="Q296" s="250">
        <f t="shared" si="160"/>
        <v>168961</v>
      </c>
      <c r="R296" s="250">
        <f t="shared" si="160"/>
        <v>23697</v>
      </c>
      <c r="S296" s="250">
        <f t="shared" si="160"/>
        <v>159355</v>
      </c>
      <c r="T296" s="250">
        <f t="shared" si="160"/>
        <v>755.97799999999995</v>
      </c>
      <c r="U296" s="250">
        <f t="shared" si="160"/>
        <v>153042</v>
      </c>
      <c r="V296" s="250">
        <f t="shared" si="160"/>
        <v>51404</v>
      </c>
      <c r="W296" s="1"/>
    </row>
    <row r="297" spans="1:23" ht="15.6">
      <c r="A297" s="374">
        <v>242</v>
      </c>
      <c r="B297" s="378">
        <f>B298+B299</f>
        <v>523996</v>
      </c>
      <c r="C297" s="253"/>
      <c r="D297" s="428" t="s">
        <v>63</v>
      </c>
      <c r="E297" s="280"/>
      <c r="F297" s="281"/>
      <c r="G297" s="249">
        <f t="shared" si="156"/>
        <v>2313629.6</v>
      </c>
      <c r="H297" s="250">
        <f t="shared" ref="H297:V297" si="161">H33+H97+H123+H183+H238</f>
        <v>5</v>
      </c>
      <c r="I297" s="250">
        <f t="shared" si="161"/>
        <v>534000</v>
      </c>
      <c r="J297" s="250">
        <f t="shared" si="161"/>
        <v>65000</v>
      </c>
      <c r="K297" s="250">
        <f t="shared" si="161"/>
        <v>87500</v>
      </c>
      <c r="L297" s="250">
        <f t="shared" si="161"/>
        <v>335.6</v>
      </c>
      <c r="M297" s="250">
        <f t="shared" si="161"/>
        <v>59900</v>
      </c>
      <c r="N297" s="250">
        <f t="shared" si="161"/>
        <v>1082000</v>
      </c>
      <c r="O297" s="250">
        <f t="shared" si="161"/>
        <v>65000</v>
      </c>
      <c r="P297" s="250">
        <f t="shared" si="161"/>
        <v>154350</v>
      </c>
      <c r="Q297" s="250">
        <f t="shared" si="161"/>
        <v>93300</v>
      </c>
      <c r="R297" s="250">
        <f t="shared" si="161"/>
        <v>0</v>
      </c>
      <c r="S297" s="250">
        <f t="shared" si="161"/>
        <v>130000</v>
      </c>
      <c r="T297" s="250">
        <f t="shared" si="161"/>
        <v>630</v>
      </c>
      <c r="U297" s="250">
        <f t="shared" si="161"/>
        <v>21609</v>
      </c>
      <c r="V297" s="250">
        <f t="shared" si="161"/>
        <v>20000</v>
      </c>
      <c r="W297" s="1"/>
    </row>
    <row r="298" spans="1:23" ht="15.6">
      <c r="A298" s="373">
        <v>221</v>
      </c>
      <c r="B298" s="377">
        <f>B463+B501+B571</f>
        <v>436608</v>
      </c>
      <c r="C298" s="253"/>
      <c r="D298" s="428" t="s">
        <v>64</v>
      </c>
      <c r="E298" s="280"/>
      <c r="F298" s="281"/>
      <c r="G298" s="249">
        <f t="shared" si="156"/>
        <v>519868</v>
      </c>
      <c r="H298" s="250">
        <f t="shared" ref="H298:V298" si="162">H34+H98+H239</f>
        <v>0</v>
      </c>
      <c r="I298" s="250">
        <f t="shared" si="162"/>
        <v>0</v>
      </c>
      <c r="J298" s="250">
        <f t="shared" si="162"/>
        <v>0</v>
      </c>
      <c r="K298" s="250">
        <f t="shared" si="162"/>
        <v>0</v>
      </c>
      <c r="L298" s="250">
        <f t="shared" si="162"/>
        <v>318</v>
      </c>
      <c r="M298" s="250">
        <f t="shared" si="162"/>
        <v>314000</v>
      </c>
      <c r="N298" s="250">
        <f t="shared" si="162"/>
        <v>200500</v>
      </c>
      <c r="O298" s="250">
        <f t="shared" si="162"/>
        <v>0</v>
      </c>
      <c r="P298" s="250">
        <f t="shared" si="162"/>
        <v>0</v>
      </c>
      <c r="Q298" s="250">
        <f t="shared" si="162"/>
        <v>5000</v>
      </c>
      <c r="R298" s="250">
        <f t="shared" si="162"/>
        <v>0</v>
      </c>
      <c r="S298" s="250">
        <f t="shared" si="162"/>
        <v>0</v>
      </c>
      <c r="T298" s="250">
        <f t="shared" si="162"/>
        <v>50</v>
      </c>
      <c r="U298" s="250">
        <f t="shared" si="162"/>
        <v>0</v>
      </c>
      <c r="V298" s="250">
        <f t="shared" si="162"/>
        <v>0</v>
      </c>
      <c r="W298" s="1"/>
    </row>
    <row r="299" spans="1:23" ht="15.6">
      <c r="A299" s="373">
        <v>226</v>
      </c>
      <c r="B299" s="377">
        <f>B464</f>
        <v>87388</v>
      </c>
      <c r="C299" s="253"/>
      <c r="D299" s="428" t="s">
        <v>65</v>
      </c>
      <c r="E299" s="280"/>
      <c r="F299" s="281"/>
      <c r="G299" s="249">
        <f t="shared" si="156"/>
        <v>47600</v>
      </c>
      <c r="H299" s="250">
        <f t="shared" ref="H299:V299" si="163">H35+H240</f>
        <v>0</v>
      </c>
      <c r="I299" s="250">
        <f t="shared" si="163"/>
        <v>0</v>
      </c>
      <c r="J299" s="250">
        <f t="shared" si="163"/>
        <v>0</v>
      </c>
      <c r="K299" s="250">
        <f t="shared" si="163"/>
        <v>0</v>
      </c>
      <c r="L299" s="250">
        <f t="shared" si="163"/>
        <v>0</v>
      </c>
      <c r="M299" s="250">
        <f t="shared" si="163"/>
        <v>0</v>
      </c>
      <c r="N299" s="250">
        <f t="shared" si="163"/>
        <v>47600</v>
      </c>
      <c r="O299" s="250">
        <f t="shared" si="163"/>
        <v>0</v>
      </c>
      <c r="P299" s="250">
        <f t="shared" si="163"/>
        <v>0</v>
      </c>
      <c r="Q299" s="250">
        <f t="shared" si="163"/>
        <v>0</v>
      </c>
      <c r="R299" s="250">
        <f t="shared" si="163"/>
        <v>0</v>
      </c>
      <c r="S299" s="250">
        <f t="shared" si="163"/>
        <v>0</v>
      </c>
      <c r="T299" s="250">
        <f t="shared" si="163"/>
        <v>0</v>
      </c>
      <c r="U299" s="250">
        <f t="shared" si="163"/>
        <v>0</v>
      </c>
      <c r="V299" s="250">
        <f t="shared" si="163"/>
        <v>0</v>
      </c>
      <c r="W299" s="1"/>
    </row>
    <row r="300" spans="1:23" ht="15.6">
      <c r="A300" s="374">
        <v>243</v>
      </c>
      <c r="B300" s="378">
        <f>B301</f>
        <v>5000</v>
      </c>
      <c r="C300" s="253"/>
      <c r="D300" s="428" t="s">
        <v>66</v>
      </c>
      <c r="E300" s="280"/>
      <c r="F300" s="281"/>
      <c r="G300" s="249">
        <f t="shared" si="156"/>
        <v>7400</v>
      </c>
      <c r="H300" s="250">
        <f>H36</f>
        <v>0</v>
      </c>
      <c r="I300" s="250">
        <f t="shared" ref="I300:V300" si="164">I36</f>
        <v>0</v>
      </c>
      <c r="J300" s="250">
        <f t="shared" si="164"/>
        <v>0</v>
      </c>
      <c r="K300" s="250">
        <f t="shared" si="164"/>
        <v>0</v>
      </c>
      <c r="L300" s="250">
        <f t="shared" si="164"/>
        <v>0</v>
      </c>
      <c r="M300" s="250">
        <f t="shared" si="164"/>
        <v>0</v>
      </c>
      <c r="N300" s="250">
        <f t="shared" si="164"/>
        <v>7400</v>
      </c>
      <c r="O300" s="250">
        <f t="shared" si="164"/>
        <v>0</v>
      </c>
      <c r="P300" s="250">
        <f t="shared" si="164"/>
        <v>0</v>
      </c>
      <c r="Q300" s="250">
        <f t="shared" si="164"/>
        <v>0</v>
      </c>
      <c r="R300" s="250">
        <f t="shared" si="164"/>
        <v>0</v>
      </c>
      <c r="S300" s="250">
        <f t="shared" si="164"/>
        <v>0</v>
      </c>
      <c r="T300" s="250">
        <f t="shared" si="164"/>
        <v>0</v>
      </c>
      <c r="U300" s="250">
        <f t="shared" si="164"/>
        <v>0</v>
      </c>
      <c r="V300" s="250">
        <f t="shared" si="164"/>
        <v>0</v>
      </c>
      <c r="W300" s="1"/>
    </row>
    <row r="301" spans="1:23" ht="15.6">
      <c r="A301" s="373">
        <v>225</v>
      </c>
      <c r="B301" s="377">
        <f>B573+B537</f>
        <v>5000</v>
      </c>
      <c r="C301" s="253"/>
      <c r="D301" s="428" t="s">
        <v>67</v>
      </c>
      <c r="E301" s="280"/>
      <c r="F301" s="281"/>
      <c r="G301" s="249">
        <f t="shared" si="156"/>
        <v>151815</v>
      </c>
      <c r="H301" s="250">
        <f t="shared" ref="H301:V301" si="165">H37+H242</f>
        <v>10</v>
      </c>
      <c r="I301" s="250">
        <f t="shared" si="165"/>
        <v>0</v>
      </c>
      <c r="J301" s="250">
        <f t="shared" si="165"/>
        <v>0</v>
      </c>
      <c r="K301" s="250">
        <f t="shared" si="165"/>
        <v>0</v>
      </c>
      <c r="L301" s="250">
        <f t="shared" si="165"/>
        <v>0</v>
      </c>
      <c r="M301" s="250">
        <f t="shared" si="165"/>
        <v>0</v>
      </c>
      <c r="N301" s="250">
        <f t="shared" si="165"/>
        <v>2600</v>
      </c>
      <c r="O301" s="250">
        <f t="shared" si="165"/>
        <v>0</v>
      </c>
      <c r="P301" s="250">
        <f t="shared" si="165"/>
        <v>36175</v>
      </c>
      <c r="Q301" s="250">
        <f t="shared" si="165"/>
        <v>0</v>
      </c>
      <c r="R301" s="250">
        <f t="shared" si="165"/>
        <v>0</v>
      </c>
      <c r="S301" s="250">
        <f t="shared" si="165"/>
        <v>0</v>
      </c>
      <c r="T301" s="250">
        <f t="shared" si="165"/>
        <v>30</v>
      </c>
      <c r="U301" s="250">
        <f t="shared" si="165"/>
        <v>113000</v>
      </c>
      <c r="V301" s="250">
        <f t="shared" si="165"/>
        <v>0</v>
      </c>
      <c r="W301" s="1"/>
    </row>
    <row r="302" spans="1:23" ht="15.6">
      <c r="A302" s="374">
        <v>312</v>
      </c>
      <c r="B302" s="378">
        <f>B303</f>
        <v>1481424</v>
      </c>
      <c r="C302" s="253"/>
      <c r="D302" s="428" t="s">
        <v>68</v>
      </c>
      <c r="E302" s="280"/>
      <c r="F302" s="281"/>
      <c r="G302" s="249">
        <f t="shared" si="156"/>
        <v>482340</v>
      </c>
      <c r="H302" s="250">
        <f t="shared" ref="H302:V302" si="166">H38+H124+H241</f>
        <v>0</v>
      </c>
      <c r="I302" s="250">
        <f t="shared" si="166"/>
        <v>175000</v>
      </c>
      <c r="J302" s="250">
        <f t="shared" si="166"/>
        <v>55000</v>
      </c>
      <c r="K302" s="250">
        <f t="shared" si="166"/>
        <v>120000</v>
      </c>
      <c r="L302" s="250">
        <f t="shared" si="166"/>
        <v>0</v>
      </c>
      <c r="M302" s="250">
        <f t="shared" si="166"/>
        <v>0</v>
      </c>
      <c r="N302" s="250">
        <f t="shared" si="166"/>
        <v>96340</v>
      </c>
      <c r="O302" s="250">
        <f t="shared" si="166"/>
        <v>0</v>
      </c>
      <c r="P302" s="250">
        <f t="shared" si="166"/>
        <v>0</v>
      </c>
      <c r="Q302" s="250">
        <f t="shared" si="166"/>
        <v>36000</v>
      </c>
      <c r="R302" s="250">
        <f t="shared" si="166"/>
        <v>0</v>
      </c>
      <c r="S302" s="250">
        <f t="shared" si="166"/>
        <v>0</v>
      </c>
      <c r="T302" s="250">
        <f t="shared" si="166"/>
        <v>0</v>
      </c>
      <c r="U302" s="250">
        <f t="shared" si="166"/>
        <v>0</v>
      </c>
      <c r="V302" s="250">
        <f t="shared" si="166"/>
        <v>0</v>
      </c>
      <c r="W302" s="1"/>
    </row>
    <row r="303" spans="1:23" ht="15.6">
      <c r="A303" s="373">
        <v>263</v>
      </c>
      <c r="B303" s="377">
        <f>B593</f>
        <v>1481424</v>
      </c>
      <c r="C303" s="253"/>
      <c r="D303" s="255" t="s">
        <v>379</v>
      </c>
      <c r="E303" s="430"/>
      <c r="F303" s="430"/>
      <c r="G303" s="249">
        <f t="shared" si="156"/>
        <v>891563.299</v>
      </c>
      <c r="H303" s="250">
        <f>H182</f>
        <v>12.731999999999999</v>
      </c>
      <c r="I303" s="250">
        <f t="shared" ref="I303:V303" si="167">I182</f>
        <v>162695</v>
      </c>
      <c r="J303" s="250">
        <f t="shared" si="167"/>
        <v>104690</v>
      </c>
      <c r="K303" s="250">
        <f t="shared" si="167"/>
        <v>92664</v>
      </c>
      <c r="L303" s="250">
        <f t="shared" si="167"/>
        <v>56.588999999999999</v>
      </c>
      <c r="M303" s="250">
        <f t="shared" si="167"/>
        <v>13440</v>
      </c>
      <c r="N303" s="250">
        <f t="shared" si="167"/>
        <v>331057</v>
      </c>
      <c r="O303" s="250">
        <f t="shared" si="167"/>
        <v>26363</v>
      </c>
      <c r="P303" s="250">
        <f t="shared" si="167"/>
        <v>22989</v>
      </c>
      <c r="Q303" s="250">
        <f t="shared" si="167"/>
        <v>34661</v>
      </c>
      <c r="R303" s="250">
        <f t="shared" si="167"/>
        <v>23697</v>
      </c>
      <c r="S303" s="250">
        <f t="shared" si="167"/>
        <v>29355</v>
      </c>
      <c r="T303" s="250">
        <f t="shared" si="167"/>
        <v>45.978000000000002</v>
      </c>
      <c r="U303" s="250">
        <f t="shared" si="167"/>
        <v>18433</v>
      </c>
      <c r="V303" s="250">
        <f t="shared" si="167"/>
        <v>31404</v>
      </c>
      <c r="W303" s="1"/>
    </row>
    <row r="304" spans="1:23" ht="15.6">
      <c r="A304" s="374">
        <v>321</v>
      </c>
      <c r="B304" s="378">
        <f>B305</f>
        <v>0</v>
      </c>
      <c r="C304" s="253"/>
      <c r="D304" s="428" t="s">
        <v>257</v>
      </c>
      <c r="E304" s="429"/>
      <c r="F304" s="430"/>
      <c r="G304" s="249">
        <f t="shared" si="156"/>
        <v>0</v>
      </c>
      <c r="H304" s="250">
        <f>H226</f>
        <v>0</v>
      </c>
      <c r="I304" s="250">
        <f t="shared" ref="I304:V304" si="168">I226</f>
        <v>0</v>
      </c>
      <c r="J304" s="250">
        <f t="shared" si="168"/>
        <v>0</v>
      </c>
      <c r="K304" s="250">
        <f t="shared" si="168"/>
        <v>0</v>
      </c>
      <c r="L304" s="250">
        <f t="shared" si="168"/>
        <v>0</v>
      </c>
      <c r="M304" s="250">
        <f t="shared" si="168"/>
        <v>0</v>
      </c>
      <c r="N304" s="250">
        <f t="shared" si="168"/>
        <v>0</v>
      </c>
      <c r="O304" s="250">
        <f t="shared" si="168"/>
        <v>0</v>
      </c>
      <c r="P304" s="250">
        <f t="shared" si="168"/>
        <v>0</v>
      </c>
      <c r="Q304" s="250">
        <f t="shared" si="168"/>
        <v>0</v>
      </c>
      <c r="R304" s="250">
        <f t="shared" si="168"/>
        <v>0</v>
      </c>
      <c r="S304" s="250">
        <f t="shared" si="168"/>
        <v>0</v>
      </c>
      <c r="T304" s="250">
        <f t="shared" si="168"/>
        <v>0</v>
      </c>
      <c r="U304" s="250">
        <f t="shared" si="168"/>
        <v>0</v>
      </c>
      <c r="V304" s="250">
        <f t="shared" si="168"/>
        <v>0</v>
      </c>
      <c r="W304" s="1"/>
    </row>
    <row r="305" spans="1:23" ht="15.6">
      <c r="A305" s="373">
        <v>262</v>
      </c>
      <c r="B305" s="377">
        <f>B599</f>
        <v>0</v>
      </c>
      <c r="C305" s="252"/>
      <c r="D305" s="246">
        <v>224</v>
      </c>
      <c r="E305" s="404"/>
      <c r="F305" s="405"/>
      <c r="G305" s="254">
        <f>H305+I305+J305+K305+L305+M305+N305+O305+P305+Q305+R305+S305+T305+U305+V305</f>
        <v>0</v>
      </c>
      <c r="H305" s="250">
        <f>H39+H99</f>
        <v>0</v>
      </c>
      <c r="I305" s="250">
        <f t="shared" ref="I305:V305" si="169">I39+I99</f>
        <v>0</v>
      </c>
      <c r="J305" s="250">
        <f t="shared" si="169"/>
        <v>0</v>
      </c>
      <c r="K305" s="250">
        <f t="shared" si="169"/>
        <v>0</v>
      </c>
      <c r="L305" s="250">
        <f t="shared" si="169"/>
        <v>0</v>
      </c>
      <c r="M305" s="250">
        <f t="shared" si="169"/>
        <v>0</v>
      </c>
      <c r="N305" s="250">
        <f t="shared" si="169"/>
        <v>0</v>
      </c>
      <c r="O305" s="250">
        <f t="shared" si="169"/>
        <v>0</v>
      </c>
      <c r="P305" s="250">
        <f t="shared" si="169"/>
        <v>0</v>
      </c>
      <c r="Q305" s="250">
        <f t="shared" si="169"/>
        <v>0</v>
      </c>
      <c r="R305" s="250">
        <f t="shared" si="169"/>
        <v>0</v>
      </c>
      <c r="S305" s="250">
        <f t="shared" si="169"/>
        <v>0</v>
      </c>
      <c r="T305" s="250">
        <f t="shared" si="169"/>
        <v>0</v>
      </c>
      <c r="U305" s="250">
        <f t="shared" si="169"/>
        <v>0</v>
      </c>
      <c r="V305" s="250">
        <f t="shared" si="169"/>
        <v>0</v>
      </c>
      <c r="W305" s="1"/>
    </row>
    <row r="306" spans="1:23" ht="15.6">
      <c r="A306" s="374">
        <v>244</v>
      </c>
      <c r="B306" s="381">
        <f>B307+B308+B309+B310+B312+B313+B314+B315+B316</f>
        <v>76555163.277999997</v>
      </c>
      <c r="C306" s="252"/>
      <c r="D306" s="246">
        <v>225</v>
      </c>
      <c r="E306" s="404"/>
      <c r="F306" s="405"/>
      <c r="G306" s="254">
        <f t="shared" si="156"/>
        <v>59322387.67899999</v>
      </c>
      <c r="H306" s="250">
        <f>H307+H308+H309+H310+H311+H312+H313+H314+H315+H316+H317+H318+H319+H320+H321+H322+H323+H324+H325+H326+H327+H328+H329</f>
        <v>2949.2840000000001</v>
      </c>
      <c r="I306" s="250">
        <f t="shared" ref="I306:V306" si="170">I307+I308+I309+I310+I311+I312+I313+I314+I315+I316+I317+I318+I319+I320+I321+I322+I323+I324+I325+I326+I327+I328+I329</f>
        <v>5646956.8700000001</v>
      </c>
      <c r="J306" s="250">
        <f t="shared" si="170"/>
        <v>5893232.8200000003</v>
      </c>
      <c r="K306" s="250">
        <f t="shared" si="170"/>
        <v>4360410.08</v>
      </c>
      <c r="L306" s="250">
        <f t="shared" si="170"/>
        <v>3241.0320000000002</v>
      </c>
      <c r="M306" s="250">
        <f t="shared" si="170"/>
        <v>3778981.67</v>
      </c>
      <c r="N306" s="250">
        <f t="shared" si="170"/>
        <v>11565683.359999999</v>
      </c>
      <c r="O306" s="250">
        <f t="shared" si="170"/>
        <v>2721764.42</v>
      </c>
      <c r="P306" s="250">
        <f t="shared" si="170"/>
        <v>4386615</v>
      </c>
      <c r="Q306" s="250">
        <f t="shared" si="170"/>
        <v>4366173.12</v>
      </c>
      <c r="R306" s="250">
        <f t="shared" si="170"/>
        <v>4684743.29</v>
      </c>
      <c r="S306" s="250">
        <f t="shared" si="170"/>
        <v>4838348.32</v>
      </c>
      <c r="T306" s="250">
        <f t="shared" si="170"/>
        <v>3131.8530000000001</v>
      </c>
      <c r="U306" s="250">
        <f t="shared" si="170"/>
        <v>3711719.51</v>
      </c>
      <c r="V306" s="250">
        <f t="shared" si="170"/>
        <v>3358437.05</v>
      </c>
      <c r="W306" s="1"/>
    </row>
    <row r="307" spans="1:23" ht="15.6">
      <c r="A307" s="373">
        <v>221</v>
      </c>
      <c r="B307" s="377">
        <f>B466+B521+B575</f>
        <v>9003</v>
      </c>
      <c r="C307" s="252"/>
      <c r="D307" s="428" t="s">
        <v>258</v>
      </c>
      <c r="E307" s="429"/>
      <c r="F307" s="430"/>
      <c r="G307" s="249">
        <f t="shared" si="156"/>
        <v>5000</v>
      </c>
      <c r="H307" s="250">
        <f t="shared" ref="H307:V307" si="171">H169+H177+H160+H41</f>
        <v>0</v>
      </c>
      <c r="I307" s="250">
        <f t="shared" si="171"/>
        <v>0</v>
      </c>
      <c r="J307" s="250">
        <f t="shared" si="171"/>
        <v>0</v>
      </c>
      <c r="K307" s="250">
        <f t="shared" si="171"/>
        <v>0</v>
      </c>
      <c r="L307" s="250">
        <f t="shared" si="171"/>
        <v>0</v>
      </c>
      <c r="M307" s="250">
        <f t="shared" si="171"/>
        <v>0</v>
      </c>
      <c r="N307" s="250">
        <f t="shared" si="171"/>
        <v>0</v>
      </c>
      <c r="O307" s="250">
        <f t="shared" si="171"/>
        <v>0</v>
      </c>
      <c r="P307" s="250">
        <f t="shared" si="171"/>
        <v>0</v>
      </c>
      <c r="Q307" s="250">
        <f t="shared" si="171"/>
        <v>5000</v>
      </c>
      <c r="R307" s="250">
        <f t="shared" si="171"/>
        <v>0</v>
      </c>
      <c r="S307" s="250">
        <f t="shared" si="171"/>
        <v>0</v>
      </c>
      <c r="T307" s="250">
        <f t="shared" si="171"/>
        <v>0</v>
      </c>
      <c r="U307" s="250">
        <f t="shared" si="171"/>
        <v>0</v>
      </c>
      <c r="V307" s="250">
        <f t="shared" si="171"/>
        <v>0</v>
      </c>
      <c r="W307" s="1"/>
    </row>
    <row r="308" spans="1:23" ht="15.6">
      <c r="A308" s="373">
        <v>222</v>
      </c>
      <c r="B308" s="377">
        <f>B467+B503+B546+B556+B576</f>
        <v>0</v>
      </c>
      <c r="C308" s="252"/>
      <c r="D308" s="428" t="s">
        <v>425</v>
      </c>
      <c r="E308" s="429"/>
      <c r="F308" s="241"/>
      <c r="G308" s="249">
        <f t="shared" si="156"/>
        <v>0</v>
      </c>
      <c r="H308" s="250">
        <f>H155+H224</f>
        <v>0</v>
      </c>
      <c r="I308" s="250">
        <f t="shared" ref="I308:V308" si="172">I155+I224</f>
        <v>0</v>
      </c>
      <c r="J308" s="250">
        <f t="shared" si="172"/>
        <v>0</v>
      </c>
      <c r="K308" s="250">
        <f t="shared" si="172"/>
        <v>0</v>
      </c>
      <c r="L308" s="250">
        <f t="shared" si="172"/>
        <v>0</v>
      </c>
      <c r="M308" s="250">
        <f t="shared" si="172"/>
        <v>0</v>
      </c>
      <c r="N308" s="250">
        <f t="shared" si="172"/>
        <v>0</v>
      </c>
      <c r="O308" s="250">
        <f t="shared" si="172"/>
        <v>0</v>
      </c>
      <c r="P308" s="250">
        <f t="shared" si="172"/>
        <v>0</v>
      </c>
      <c r="Q308" s="250">
        <f t="shared" si="172"/>
        <v>0</v>
      </c>
      <c r="R308" s="250">
        <f t="shared" si="172"/>
        <v>0</v>
      </c>
      <c r="S308" s="250">
        <f t="shared" si="172"/>
        <v>0</v>
      </c>
      <c r="T308" s="250">
        <f t="shared" si="172"/>
        <v>0</v>
      </c>
      <c r="U308" s="250">
        <f t="shared" si="172"/>
        <v>0</v>
      </c>
      <c r="V308" s="250">
        <f t="shared" si="172"/>
        <v>0</v>
      </c>
      <c r="W308" s="1"/>
    </row>
    <row r="309" spans="1:23" ht="15.6">
      <c r="A309" s="373">
        <v>223</v>
      </c>
      <c r="B309" s="377">
        <f>B468+B504+B522+B557+B564+B577</f>
        <v>4414215.8990000002</v>
      </c>
      <c r="C309" s="252"/>
      <c r="D309" s="428" t="s">
        <v>75</v>
      </c>
      <c r="E309" s="429"/>
      <c r="F309" s="241"/>
      <c r="G309" s="249">
        <f t="shared" si="156"/>
        <v>0</v>
      </c>
      <c r="H309" s="250">
        <f>H43</f>
        <v>0</v>
      </c>
      <c r="I309" s="250">
        <f t="shared" ref="I309:V309" si="173">I43</f>
        <v>0</v>
      </c>
      <c r="J309" s="250">
        <f t="shared" si="173"/>
        <v>0</v>
      </c>
      <c r="K309" s="250">
        <f t="shared" si="173"/>
        <v>0</v>
      </c>
      <c r="L309" s="250">
        <f t="shared" si="173"/>
        <v>0</v>
      </c>
      <c r="M309" s="250">
        <f t="shared" si="173"/>
        <v>0</v>
      </c>
      <c r="N309" s="250">
        <f t="shared" si="173"/>
        <v>0</v>
      </c>
      <c r="O309" s="250">
        <f t="shared" si="173"/>
        <v>0</v>
      </c>
      <c r="P309" s="250">
        <f t="shared" si="173"/>
        <v>0</v>
      </c>
      <c r="Q309" s="250">
        <f t="shared" si="173"/>
        <v>0</v>
      </c>
      <c r="R309" s="250">
        <f t="shared" si="173"/>
        <v>0</v>
      </c>
      <c r="S309" s="250">
        <f t="shared" si="173"/>
        <v>0</v>
      </c>
      <c r="T309" s="250">
        <f t="shared" si="173"/>
        <v>0</v>
      </c>
      <c r="U309" s="250">
        <f t="shared" si="173"/>
        <v>0</v>
      </c>
      <c r="V309" s="250">
        <f t="shared" si="173"/>
        <v>0</v>
      </c>
      <c r="W309" s="1"/>
    </row>
    <row r="310" spans="1:23" ht="15.6">
      <c r="A310" s="373">
        <v>224</v>
      </c>
      <c r="B310" s="377">
        <f>B469+B505</f>
        <v>0</v>
      </c>
      <c r="C310" s="252"/>
      <c r="D310" s="256" t="s">
        <v>367</v>
      </c>
      <c r="E310" s="257"/>
      <c r="F310" s="258"/>
      <c r="G310" s="249">
        <f t="shared" si="156"/>
        <v>0</v>
      </c>
      <c r="H310" s="250">
        <f>H170</f>
        <v>0</v>
      </c>
      <c r="I310" s="250">
        <f t="shared" ref="I310:V310" si="174">I170</f>
        <v>0</v>
      </c>
      <c r="J310" s="250">
        <f t="shared" si="174"/>
        <v>0</v>
      </c>
      <c r="K310" s="250">
        <f t="shared" si="174"/>
        <v>0</v>
      </c>
      <c r="L310" s="250">
        <f t="shared" si="174"/>
        <v>0</v>
      </c>
      <c r="M310" s="250">
        <f t="shared" si="174"/>
        <v>0</v>
      </c>
      <c r="N310" s="250">
        <f t="shared" si="174"/>
        <v>0</v>
      </c>
      <c r="O310" s="250">
        <f t="shared" si="174"/>
        <v>0</v>
      </c>
      <c r="P310" s="250">
        <f t="shared" si="174"/>
        <v>0</v>
      </c>
      <c r="Q310" s="250">
        <f t="shared" si="174"/>
        <v>0</v>
      </c>
      <c r="R310" s="250">
        <f t="shared" si="174"/>
        <v>0</v>
      </c>
      <c r="S310" s="250">
        <f t="shared" si="174"/>
        <v>0</v>
      </c>
      <c r="T310" s="250">
        <f t="shared" si="174"/>
        <v>0</v>
      </c>
      <c r="U310" s="250">
        <f t="shared" si="174"/>
        <v>0</v>
      </c>
      <c r="V310" s="250">
        <f t="shared" si="174"/>
        <v>0</v>
      </c>
      <c r="W310" s="1"/>
    </row>
    <row r="311" spans="1:23" ht="15.6">
      <c r="A311" s="373"/>
      <c r="B311" s="377"/>
      <c r="C311" s="252"/>
      <c r="D311" s="257" t="s">
        <v>406</v>
      </c>
      <c r="E311" s="257"/>
      <c r="F311" s="258"/>
      <c r="G311" s="249">
        <f t="shared" si="156"/>
        <v>35669587.678999998</v>
      </c>
      <c r="H311" s="250">
        <f>H141</f>
        <v>2938.2840000000001</v>
      </c>
      <c r="I311" s="250">
        <f t="shared" ref="I311:V311" si="175">I141</f>
        <v>3843081.87</v>
      </c>
      <c r="J311" s="250">
        <f t="shared" si="175"/>
        <v>4542232.82</v>
      </c>
      <c r="K311" s="250">
        <f t="shared" si="175"/>
        <v>2955760.08</v>
      </c>
      <c r="L311" s="250">
        <f t="shared" si="175"/>
        <v>3144.0320000000002</v>
      </c>
      <c r="M311" s="250">
        <f t="shared" si="175"/>
        <v>2130981.67</v>
      </c>
      <c r="N311" s="250">
        <f t="shared" si="175"/>
        <v>4235683.3600000003</v>
      </c>
      <c r="O311" s="250">
        <f t="shared" si="175"/>
        <v>1411764.42</v>
      </c>
      <c r="P311" s="250">
        <f t="shared" si="175"/>
        <v>2979615</v>
      </c>
      <c r="Q311" s="250">
        <f t="shared" si="175"/>
        <v>3000673.12</v>
      </c>
      <c r="R311" s="250">
        <f t="shared" si="175"/>
        <v>3164743.29</v>
      </c>
      <c r="S311" s="250">
        <f t="shared" si="175"/>
        <v>2928348.32</v>
      </c>
      <c r="T311" s="250">
        <f t="shared" si="175"/>
        <v>3055.8530000000001</v>
      </c>
      <c r="U311" s="250">
        <f t="shared" si="175"/>
        <v>2357128.5099999998</v>
      </c>
      <c r="V311" s="250">
        <f t="shared" si="175"/>
        <v>2110437.0499999998</v>
      </c>
      <c r="W311" s="1"/>
    </row>
    <row r="312" spans="1:23" ht="15.6">
      <c r="A312" s="373">
        <v>225</v>
      </c>
      <c r="B312" s="379">
        <f>B470+B506+B523+B532+B565+B578+B529+B547+B558</f>
        <v>59317387.678999998</v>
      </c>
      <c r="C312" s="260"/>
      <c r="D312" s="429" t="s">
        <v>259</v>
      </c>
      <c r="E312" s="429"/>
      <c r="F312" s="430"/>
      <c r="G312" s="249">
        <f t="shared" si="156"/>
        <v>0</v>
      </c>
      <c r="H312" s="250">
        <f>H184</f>
        <v>0</v>
      </c>
      <c r="I312" s="250">
        <f t="shared" ref="I312:V312" si="176">I184</f>
        <v>0</v>
      </c>
      <c r="J312" s="250">
        <f t="shared" si="176"/>
        <v>0</v>
      </c>
      <c r="K312" s="250">
        <f t="shared" si="176"/>
        <v>0</v>
      </c>
      <c r="L312" s="250">
        <f t="shared" si="176"/>
        <v>0</v>
      </c>
      <c r="M312" s="250">
        <f t="shared" si="176"/>
        <v>0</v>
      </c>
      <c r="N312" s="250">
        <f t="shared" si="176"/>
        <v>0</v>
      </c>
      <c r="O312" s="250">
        <f t="shared" si="176"/>
        <v>0</v>
      </c>
      <c r="P312" s="250">
        <f t="shared" si="176"/>
        <v>0</v>
      </c>
      <c r="Q312" s="250">
        <f t="shared" si="176"/>
        <v>0</v>
      </c>
      <c r="R312" s="250">
        <f t="shared" si="176"/>
        <v>0</v>
      </c>
      <c r="S312" s="250">
        <f t="shared" si="176"/>
        <v>0</v>
      </c>
      <c r="T312" s="250">
        <f t="shared" si="176"/>
        <v>0</v>
      </c>
      <c r="U312" s="250">
        <f t="shared" si="176"/>
        <v>0</v>
      </c>
      <c r="V312" s="250">
        <f t="shared" si="176"/>
        <v>0</v>
      </c>
      <c r="W312" s="1"/>
    </row>
    <row r="313" spans="1:23" ht="15.6">
      <c r="A313" s="373">
        <v>226</v>
      </c>
      <c r="B313" s="379">
        <f>B471+B490+B507+B513+B524+B533+B539+B548+B559+B566+B579+B596+B602</f>
        <v>1891027</v>
      </c>
      <c r="C313" s="260"/>
      <c r="D313" s="429" t="s">
        <v>259</v>
      </c>
      <c r="E313" s="429"/>
      <c r="F313" s="430" t="s">
        <v>260</v>
      </c>
      <c r="G313" s="249">
        <f t="shared" si="156"/>
        <v>0</v>
      </c>
      <c r="H313" s="250">
        <f>H192</f>
        <v>0</v>
      </c>
      <c r="I313" s="250">
        <f t="shared" ref="I313:V313" si="177">I192</f>
        <v>0</v>
      </c>
      <c r="J313" s="250">
        <f t="shared" si="177"/>
        <v>0</v>
      </c>
      <c r="K313" s="250">
        <f t="shared" si="177"/>
        <v>0</v>
      </c>
      <c r="L313" s="250">
        <f t="shared" si="177"/>
        <v>0</v>
      </c>
      <c r="M313" s="250">
        <f t="shared" si="177"/>
        <v>0</v>
      </c>
      <c r="N313" s="250">
        <f t="shared" si="177"/>
        <v>0</v>
      </c>
      <c r="O313" s="250">
        <f t="shared" si="177"/>
        <v>0</v>
      </c>
      <c r="P313" s="250">
        <f t="shared" si="177"/>
        <v>0</v>
      </c>
      <c r="Q313" s="250">
        <f t="shared" si="177"/>
        <v>0</v>
      </c>
      <c r="R313" s="250">
        <f t="shared" si="177"/>
        <v>0</v>
      </c>
      <c r="S313" s="250">
        <f t="shared" si="177"/>
        <v>0</v>
      </c>
      <c r="T313" s="250">
        <f t="shared" si="177"/>
        <v>0</v>
      </c>
      <c r="U313" s="250">
        <f t="shared" si="177"/>
        <v>0</v>
      </c>
      <c r="V313" s="250">
        <f t="shared" si="177"/>
        <v>0</v>
      </c>
      <c r="W313" s="1"/>
    </row>
    <row r="314" spans="1:23" ht="15.6">
      <c r="A314" s="373">
        <v>290</v>
      </c>
      <c r="B314" s="377">
        <f>B472+B508+B514+B580+B603</f>
        <v>2003</v>
      </c>
      <c r="C314" s="252"/>
      <c r="D314" s="261" t="s">
        <v>261</v>
      </c>
      <c r="E314" s="262" t="s">
        <v>262</v>
      </c>
      <c r="F314" s="263"/>
      <c r="G314" s="249">
        <f t="shared" si="156"/>
        <v>19506</v>
      </c>
      <c r="H314" s="250">
        <f>H44</f>
        <v>1</v>
      </c>
      <c r="I314" s="250">
        <f t="shared" ref="I314:V314" si="178">I44</f>
        <v>6000</v>
      </c>
      <c r="J314" s="250">
        <f t="shared" si="178"/>
        <v>1000</v>
      </c>
      <c r="K314" s="250">
        <f t="shared" si="178"/>
        <v>6000</v>
      </c>
      <c r="L314" s="250">
        <f t="shared" si="178"/>
        <v>5</v>
      </c>
      <c r="M314" s="250">
        <f t="shared" si="178"/>
        <v>1000</v>
      </c>
      <c r="N314" s="250">
        <f t="shared" si="178"/>
        <v>0</v>
      </c>
      <c r="O314" s="250">
        <f t="shared" si="178"/>
        <v>0</v>
      </c>
      <c r="P314" s="250">
        <f t="shared" si="178"/>
        <v>0</v>
      </c>
      <c r="Q314" s="250">
        <f t="shared" si="178"/>
        <v>500</v>
      </c>
      <c r="R314" s="250">
        <f t="shared" si="178"/>
        <v>0</v>
      </c>
      <c r="S314" s="250">
        <f t="shared" si="178"/>
        <v>0</v>
      </c>
      <c r="T314" s="250">
        <f t="shared" si="178"/>
        <v>0</v>
      </c>
      <c r="U314" s="250">
        <f t="shared" si="178"/>
        <v>5000</v>
      </c>
      <c r="V314" s="250">
        <f t="shared" si="178"/>
        <v>0</v>
      </c>
      <c r="W314" s="1"/>
    </row>
    <row r="315" spans="1:23" ht="15.6">
      <c r="A315" s="373">
        <v>310</v>
      </c>
      <c r="B315" s="377">
        <f>B473+B491+B509+B525+B534+B549+B560+B567+B581+B604</f>
        <v>8550000</v>
      </c>
      <c r="C315" s="252"/>
      <c r="D315" s="428" t="s">
        <v>263</v>
      </c>
      <c r="E315" s="429" t="s">
        <v>264</v>
      </c>
      <c r="F315" s="430" t="s">
        <v>265</v>
      </c>
      <c r="G315" s="249">
        <f t="shared" si="156"/>
        <v>831713</v>
      </c>
      <c r="H315" s="250">
        <f t="shared" ref="H315:V315" si="179">H45+H199+H243</f>
        <v>10</v>
      </c>
      <c r="I315" s="250">
        <f t="shared" si="179"/>
        <v>100000</v>
      </c>
      <c r="J315" s="250">
        <f t="shared" si="179"/>
        <v>10000</v>
      </c>
      <c r="K315" s="250">
        <f t="shared" si="179"/>
        <v>50000</v>
      </c>
      <c r="L315" s="250">
        <f t="shared" si="179"/>
        <v>92</v>
      </c>
      <c r="M315" s="250">
        <f t="shared" si="179"/>
        <v>247000</v>
      </c>
      <c r="N315" s="250">
        <f t="shared" si="179"/>
        <v>80000</v>
      </c>
      <c r="O315" s="250">
        <f t="shared" si="179"/>
        <v>10000</v>
      </c>
      <c r="P315" s="250">
        <f t="shared" si="179"/>
        <v>107000</v>
      </c>
      <c r="Q315" s="250">
        <f t="shared" si="179"/>
        <v>60000</v>
      </c>
      <c r="R315" s="250">
        <f t="shared" si="179"/>
        <v>20000</v>
      </c>
      <c r="S315" s="250">
        <f t="shared" si="179"/>
        <v>0</v>
      </c>
      <c r="T315" s="250">
        <f t="shared" si="179"/>
        <v>20</v>
      </c>
      <c r="U315" s="250">
        <f t="shared" si="179"/>
        <v>99591</v>
      </c>
      <c r="V315" s="250">
        <f t="shared" si="179"/>
        <v>48000</v>
      </c>
      <c r="W315" s="1"/>
    </row>
    <row r="316" spans="1:23" ht="15.6">
      <c r="A316" s="373">
        <v>340</v>
      </c>
      <c r="B316" s="377">
        <f>B474+B492+B510+B515+B526+B550+B561+B568+B582+B605</f>
        <v>2371526.7000000002</v>
      </c>
      <c r="C316" s="252"/>
      <c r="D316" s="261" t="s">
        <v>266</v>
      </c>
      <c r="E316" s="264"/>
      <c r="F316" s="263"/>
      <c r="G316" s="249">
        <f t="shared" si="156"/>
        <v>0</v>
      </c>
      <c r="H316" s="250">
        <f t="shared" ref="H316:V316" si="180">H100+H125+H227</f>
        <v>0</v>
      </c>
      <c r="I316" s="250">
        <f t="shared" si="180"/>
        <v>0</v>
      </c>
      <c r="J316" s="250">
        <f t="shared" si="180"/>
        <v>0</v>
      </c>
      <c r="K316" s="250">
        <f t="shared" si="180"/>
        <v>0</v>
      </c>
      <c r="L316" s="250">
        <f t="shared" si="180"/>
        <v>0</v>
      </c>
      <c r="M316" s="250">
        <f t="shared" si="180"/>
        <v>0</v>
      </c>
      <c r="N316" s="250">
        <f t="shared" si="180"/>
        <v>0</v>
      </c>
      <c r="O316" s="250">
        <f t="shared" si="180"/>
        <v>0</v>
      </c>
      <c r="P316" s="250">
        <f t="shared" si="180"/>
        <v>0</v>
      </c>
      <c r="Q316" s="250">
        <f t="shared" si="180"/>
        <v>0</v>
      </c>
      <c r="R316" s="250">
        <f t="shared" si="180"/>
        <v>0</v>
      </c>
      <c r="S316" s="250">
        <f t="shared" si="180"/>
        <v>0</v>
      </c>
      <c r="T316" s="250">
        <f t="shared" si="180"/>
        <v>0</v>
      </c>
      <c r="U316" s="250">
        <f t="shared" si="180"/>
        <v>0</v>
      </c>
      <c r="V316" s="250">
        <f t="shared" si="180"/>
        <v>0</v>
      </c>
      <c r="W316" s="1"/>
    </row>
    <row r="317" spans="1:23" ht="15.6">
      <c r="A317" s="374">
        <v>540</v>
      </c>
      <c r="B317" s="378">
        <f>B318</f>
        <v>12435407</v>
      </c>
      <c r="C317" s="252"/>
      <c r="D317" s="428" t="s">
        <v>267</v>
      </c>
      <c r="E317" s="429"/>
      <c r="F317" s="430"/>
      <c r="G317" s="249">
        <f t="shared" si="156"/>
        <v>19450000</v>
      </c>
      <c r="H317" s="250">
        <f>H139+H197+H140</f>
        <v>0</v>
      </c>
      <c r="I317" s="250">
        <f t="shared" ref="I317:V317" si="181">I139+I197+I140</f>
        <v>1400000</v>
      </c>
      <c r="J317" s="250">
        <f t="shared" si="181"/>
        <v>1300000</v>
      </c>
      <c r="K317" s="250">
        <f t="shared" si="181"/>
        <v>1300000</v>
      </c>
      <c r="L317" s="250">
        <f t="shared" si="181"/>
        <v>0</v>
      </c>
      <c r="M317" s="250">
        <f t="shared" si="181"/>
        <v>1300000</v>
      </c>
      <c r="N317" s="250">
        <f t="shared" si="181"/>
        <v>4400000</v>
      </c>
      <c r="O317" s="250">
        <f t="shared" si="181"/>
        <v>1300000</v>
      </c>
      <c r="P317" s="250">
        <f t="shared" si="181"/>
        <v>1300000</v>
      </c>
      <c r="Q317" s="250">
        <f t="shared" si="181"/>
        <v>1300000</v>
      </c>
      <c r="R317" s="250">
        <f t="shared" si="181"/>
        <v>1500000</v>
      </c>
      <c r="S317" s="250">
        <f t="shared" si="181"/>
        <v>1900000</v>
      </c>
      <c r="T317" s="250">
        <f t="shared" si="181"/>
        <v>0</v>
      </c>
      <c r="U317" s="250">
        <f t="shared" si="181"/>
        <v>1250000</v>
      </c>
      <c r="V317" s="250">
        <f t="shared" si="181"/>
        <v>1200000</v>
      </c>
      <c r="W317" s="1"/>
    </row>
    <row r="318" spans="1:23" ht="15.6">
      <c r="A318" s="373">
        <v>251</v>
      </c>
      <c r="B318" s="377">
        <f>B484+B590</f>
        <v>12435407</v>
      </c>
      <c r="C318" s="252"/>
      <c r="D318" s="428" t="s">
        <v>378</v>
      </c>
      <c r="E318" s="429"/>
      <c r="F318" s="430"/>
      <c r="G318" s="249">
        <f t="shared" si="156"/>
        <v>0</v>
      </c>
      <c r="H318" s="250">
        <f>H145</f>
        <v>0</v>
      </c>
      <c r="I318" s="250">
        <f t="shared" ref="I318:V319" si="182">I145</f>
        <v>0</v>
      </c>
      <c r="J318" s="250">
        <f t="shared" si="182"/>
        <v>0</v>
      </c>
      <c r="K318" s="250">
        <f t="shared" si="182"/>
        <v>0</v>
      </c>
      <c r="L318" s="250">
        <f t="shared" si="182"/>
        <v>0</v>
      </c>
      <c r="M318" s="250">
        <f t="shared" si="182"/>
        <v>0</v>
      </c>
      <c r="N318" s="250">
        <f t="shared" si="182"/>
        <v>0</v>
      </c>
      <c r="O318" s="250">
        <f t="shared" si="182"/>
        <v>0</v>
      </c>
      <c r="P318" s="250">
        <f t="shared" si="182"/>
        <v>0</v>
      </c>
      <c r="Q318" s="250">
        <f t="shared" si="182"/>
        <v>0</v>
      </c>
      <c r="R318" s="250">
        <f t="shared" si="182"/>
        <v>0</v>
      </c>
      <c r="S318" s="250">
        <f t="shared" si="182"/>
        <v>0</v>
      </c>
      <c r="T318" s="250">
        <f t="shared" si="182"/>
        <v>0</v>
      </c>
      <c r="U318" s="250">
        <f t="shared" si="182"/>
        <v>0</v>
      </c>
      <c r="V318" s="250">
        <f t="shared" si="182"/>
        <v>0</v>
      </c>
      <c r="W318" s="1"/>
    </row>
    <row r="319" spans="1:23" ht="15.6">
      <c r="A319" s="374">
        <v>630</v>
      </c>
      <c r="B319" s="378">
        <f>B320</f>
        <v>49800</v>
      </c>
      <c r="C319" s="252"/>
      <c r="D319" s="428" t="s">
        <v>268</v>
      </c>
      <c r="E319" s="429"/>
      <c r="F319" s="430"/>
      <c r="G319" s="249">
        <f t="shared" si="156"/>
        <v>0</v>
      </c>
      <c r="H319" s="250">
        <f>H146</f>
        <v>0</v>
      </c>
      <c r="I319" s="250">
        <f t="shared" si="182"/>
        <v>0</v>
      </c>
      <c r="J319" s="250">
        <f t="shared" si="182"/>
        <v>0</v>
      </c>
      <c r="K319" s="250">
        <f t="shared" si="182"/>
        <v>0</v>
      </c>
      <c r="L319" s="250">
        <f t="shared" si="182"/>
        <v>0</v>
      </c>
      <c r="M319" s="250">
        <f t="shared" si="182"/>
        <v>0</v>
      </c>
      <c r="N319" s="250">
        <f t="shared" si="182"/>
        <v>0</v>
      </c>
      <c r="O319" s="250">
        <f t="shared" si="182"/>
        <v>0</v>
      </c>
      <c r="P319" s="250">
        <f t="shared" si="182"/>
        <v>0</v>
      </c>
      <c r="Q319" s="250">
        <f t="shared" si="182"/>
        <v>0</v>
      </c>
      <c r="R319" s="250">
        <f t="shared" si="182"/>
        <v>0</v>
      </c>
      <c r="S319" s="250">
        <f t="shared" si="182"/>
        <v>0</v>
      </c>
      <c r="T319" s="250">
        <f t="shared" si="182"/>
        <v>0</v>
      </c>
      <c r="U319" s="250">
        <f t="shared" si="182"/>
        <v>0</v>
      </c>
      <c r="V319" s="250">
        <f t="shared" si="182"/>
        <v>0</v>
      </c>
      <c r="W319" s="1"/>
    </row>
    <row r="320" spans="1:23" ht="15.6">
      <c r="A320" s="373">
        <v>242</v>
      </c>
      <c r="B320" s="377">
        <f>B518+B543</f>
        <v>49800</v>
      </c>
      <c r="C320" s="252"/>
      <c r="D320" s="428" t="s">
        <v>74</v>
      </c>
      <c r="E320" s="429"/>
      <c r="F320" s="430"/>
      <c r="G320" s="249">
        <f t="shared" si="156"/>
        <v>0</v>
      </c>
      <c r="H320" s="250">
        <f>H42</f>
        <v>0</v>
      </c>
      <c r="I320" s="250">
        <f t="shared" ref="I320:V320" si="183">I42</f>
        <v>0</v>
      </c>
      <c r="J320" s="250">
        <f t="shared" si="183"/>
        <v>0</v>
      </c>
      <c r="K320" s="250">
        <f t="shared" si="183"/>
        <v>0</v>
      </c>
      <c r="L320" s="250">
        <f t="shared" si="183"/>
        <v>0</v>
      </c>
      <c r="M320" s="250">
        <f t="shared" si="183"/>
        <v>0</v>
      </c>
      <c r="N320" s="250">
        <f t="shared" si="183"/>
        <v>0</v>
      </c>
      <c r="O320" s="250">
        <f t="shared" si="183"/>
        <v>0</v>
      </c>
      <c r="P320" s="250">
        <f t="shared" si="183"/>
        <v>0</v>
      </c>
      <c r="Q320" s="250">
        <f t="shared" si="183"/>
        <v>0</v>
      </c>
      <c r="R320" s="250">
        <f t="shared" si="183"/>
        <v>0</v>
      </c>
      <c r="S320" s="250">
        <f t="shared" si="183"/>
        <v>0</v>
      </c>
      <c r="T320" s="250">
        <f t="shared" si="183"/>
        <v>0</v>
      </c>
      <c r="U320" s="250">
        <f t="shared" si="183"/>
        <v>0</v>
      </c>
      <c r="V320" s="250">
        <f t="shared" si="183"/>
        <v>0</v>
      </c>
      <c r="W320" s="1"/>
    </row>
    <row r="321" spans="1:23" ht="15.6">
      <c r="A321" s="374">
        <v>414</v>
      </c>
      <c r="B321" s="378">
        <f>B322+B323</f>
        <v>0</v>
      </c>
      <c r="C321" s="252"/>
      <c r="D321" s="428" t="s">
        <v>269</v>
      </c>
      <c r="E321" s="429"/>
      <c r="F321" s="430"/>
      <c r="G321" s="249">
        <f t="shared" si="156"/>
        <v>3106531</v>
      </c>
      <c r="H321" s="250">
        <f>H213</f>
        <v>0</v>
      </c>
      <c r="I321" s="250">
        <f t="shared" ref="I321:V321" si="184">I213</f>
        <v>267875</v>
      </c>
      <c r="J321" s="250">
        <f t="shared" si="184"/>
        <v>30000</v>
      </c>
      <c r="K321" s="250">
        <f t="shared" si="184"/>
        <v>48650</v>
      </c>
      <c r="L321" s="250">
        <f t="shared" si="184"/>
        <v>0</v>
      </c>
      <c r="M321" s="250">
        <f t="shared" si="184"/>
        <v>100000</v>
      </c>
      <c r="N321" s="250">
        <f t="shared" si="184"/>
        <v>2650000</v>
      </c>
      <c r="O321" s="250">
        <f t="shared" si="184"/>
        <v>0</v>
      </c>
      <c r="P321" s="250">
        <f t="shared" si="184"/>
        <v>0</v>
      </c>
      <c r="Q321" s="250">
        <f t="shared" si="184"/>
        <v>0</v>
      </c>
      <c r="R321" s="250">
        <f t="shared" si="184"/>
        <v>0</v>
      </c>
      <c r="S321" s="250">
        <f t="shared" si="184"/>
        <v>10000</v>
      </c>
      <c r="T321" s="250">
        <f t="shared" si="184"/>
        <v>6</v>
      </c>
      <c r="U321" s="250">
        <f t="shared" si="184"/>
        <v>0</v>
      </c>
      <c r="V321" s="250">
        <f t="shared" si="184"/>
        <v>0</v>
      </c>
      <c r="W321" s="1"/>
    </row>
    <row r="322" spans="1:23" ht="15.6">
      <c r="A322" s="373">
        <v>226</v>
      </c>
      <c r="B322" s="377">
        <f>B552</f>
        <v>0</v>
      </c>
      <c r="C322" s="252"/>
      <c r="D322" s="428" t="s">
        <v>403</v>
      </c>
      <c r="E322" s="429" t="s">
        <v>270</v>
      </c>
      <c r="F322" s="430"/>
      <c r="G322" s="249">
        <f t="shared" si="156"/>
        <v>40000</v>
      </c>
      <c r="H322" s="250">
        <f>H168</f>
        <v>0</v>
      </c>
      <c r="I322" s="250">
        <f t="shared" ref="I322:V322" si="185">I168</f>
        <v>30000</v>
      </c>
      <c r="J322" s="250">
        <f t="shared" si="185"/>
        <v>10000</v>
      </c>
      <c r="K322" s="250">
        <f t="shared" si="185"/>
        <v>0</v>
      </c>
      <c r="L322" s="250">
        <f t="shared" si="185"/>
        <v>0</v>
      </c>
      <c r="M322" s="250">
        <f t="shared" si="185"/>
        <v>0</v>
      </c>
      <c r="N322" s="250">
        <f>N168+N147</f>
        <v>0</v>
      </c>
      <c r="O322" s="250">
        <f t="shared" si="185"/>
        <v>0</v>
      </c>
      <c r="P322" s="250">
        <f t="shared" si="185"/>
        <v>0</v>
      </c>
      <c r="Q322" s="250">
        <f t="shared" si="185"/>
        <v>0</v>
      </c>
      <c r="R322" s="250">
        <f t="shared" si="185"/>
        <v>0</v>
      </c>
      <c r="S322" s="250">
        <f t="shared" si="185"/>
        <v>0</v>
      </c>
      <c r="T322" s="250">
        <f t="shared" si="185"/>
        <v>0</v>
      </c>
      <c r="U322" s="250">
        <f t="shared" si="185"/>
        <v>0</v>
      </c>
      <c r="V322" s="250">
        <f t="shared" si="185"/>
        <v>0</v>
      </c>
      <c r="W322" s="1"/>
    </row>
    <row r="323" spans="1:23" ht="15.6">
      <c r="A323" s="373">
        <v>310</v>
      </c>
      <c r="B323" s="377">
        <f>B553+B541</f>
        <v>0</v>
      </c>
      <c r="C323" s="252"/>
      <c r="D323" s="428" t="s">
        <v>271</v>
      </c>
      <c r="E323" s="429"/>
      <c r="F323" s="430"/>
      <c r="G323" s="249">
        <f t="shared" si="156"/>
        <v>0</v>
      </c>
      <c r="H323" s="250">
        <f>H244</f>
        <v>0</v>
      </c>
      <c r="I323" s="250">
        <f t="shared" ref="I323:V323" si="186">I244</f>
        <v>0</v>
      </c>
      <c r="J323" s="250">
        <f t="shared" si="186"/>
        <v>0</v>
      </c>
      <c r="K323" s="250">
        <f t="shared" si="186"/>
        <v>0</v>
      </c>
      <c r="L323" s="250">
        <f t="shared" si="186"/>
        <v>0</v>
      </c>
      <c r="M323" s="250">
        <f t="shared" si="186"/>
        <v>0</v>
      </c>
      <c r="N323" s="250">
        <f t="shared" si="186"/>
        <v>0</v>
      </c>
      <c r="O323" s="250">
        <f t="shared" si="186"/>
        <v>0</v>
      </c>
      <c r="P323" s="250">
        <f t="shared" si="186"/>
        <v>0</v>
      </c>
      <c r="Q323" s="250">
        <f t="shared" si="186"/>
        <v>0</v>
      </c>
      <c r="R323" s="250">
        <f t="shared" si="186"/>
        <v>0</v>
      </c>
      <c r="S323" s="250">
        <f t="shared" si="186"/>
        <v>0</v>
      </c>
      <c r="T323" s="250">
        <f t="shared" si="186"/>
        <v>0</v>
      </c>
      <c r="U323" s="250">
        <f t="shared" si="186"/>
        <v>0</v>
      </c>
      <c r="V323" s="250">
        <f t="shared" si="186"/>
        <v>0</v>
      </c>
      <c r="W323" s="1"/>
    </row>
    <row r="324" spans="1:23" ht="15.6">
      <c r="A324" s="374">
        <v>730</v>
      </c>
      <c r="B324" s="378">
        <f>B325</f>
        <v>12003</v>
      </c>
      <c r="C324" s="252"/>
      <c r="D324" s="622" t="s">
        <v>402</v>
      </c>
      <c r="E324" s="623"/>
      <c r="F324" s="624"/>
      <c r="G324" s="249">
        <f t="shared" si="156"/>
        <v>0</v>
      </c>
      <c r="H324" s="250">
        <f>H199</f>
        <v>0</v>
      </c>
      <c r="I324" s="250">
        <f t="shared" ref="I324:V324" si="187">I199</f>
        <v>0</v>
      </c>
      <c r="J324" s="250">
        <f t="shared" si="187"/>
        <v>0</v>
      </c>
      <c r="K324" s="250">
        <f t="shared" si="187"/>
        <v>0</v>
      </c>
      <c r="L324" s="250">
        <f t="shared" si="187"/>
        <v>0</v>
      </c>
      <c r="M324" s="250">
        <f t="shared" si="187"/>
        <v>0</v>
      </c>
      <c r="N324" s="250">
        <f>N199+N148</f>
        <v>0</v>
      </c>
      <c r="O324" s="250">
        <f t="shared" si="187"/>
        <v>0</v>
      </c>
      <c r="P324" s="250">
        <f t="shared" si="187"/>
        <v>0</v>
      </c>
      <c r="Q324" s="250">
        <f t="shared" si="187"/>
        <v>0</v>
      </c>
      <c r="R324" s="250">
        <f t="shared" si="187"/>
        <v>0</v>
      </c>
      <c r="S324" s="250">
        <f t="shared" si="187"/>
        <v>0</v>
      </c>
      <c r="T324" s="250"/>
      <c r="U324" s="250">
        <f t="shared" si="187"/>
        <v>0</v>
      </c>
      <c r="V324" s="250">
        <f t="shared" si="187"/>
        <v>0</v>
      </c>
      <c r="W324" s="1"/>
    </row>
    <row r="325" spans="1:23" ht="15.6">
      <c r="A325" s="373">
        <v>231</v>
      </c>
      <c r="B325" s="377">
        <f>B608</f>
        <v>12003</v>
      </c>
      <c r="C325" s="252"/>
      <c r="D325" s="428" t="s">
        <v>272</v>
      </c>
      <c r="E325" s="429" t="s">
        <v>273</v>
      </c>
      <c r="F325" s="430" t="s">
        <v>274</v>
      </c>
      <c r="G325" s="249">
        <f t="shared" si="156"/>
        <v>200050</v>
      </c>
      <c r="H325" s="250">
        <f>H202</f>
        <v>0</v>
      </c>
      <c r="I325" s="250">
        <f t="shared" ref="I325:V325" si="188">I202</f>
        <v>0</v>
      </c>
      <c r="J325" s="250">
        <f t="shared" si="188"/>
        <v>0</v>
      </c>
      <c r="K325" s="250">
        <f t="shared" si="188"/>
        <v>0</v>
      </c>
      <c r="L325" s="250">
        <f t="shared" si="188"/>
        <v>0</v>
      </c>
      <c r="M325" s="250">
        <f t="shared" si="188"/>
        <v>0</v>
      </c>
      <c r="N325" s="250">
        <f t="shared" si="188"/>
        <v>200000</v>
      </c>
      <c r="O325" s="250">
        <f t="shared" si="188"/>
        <v>0</v>
      </c>
      <c r="P325" s="250">
        <f t="shared" si="188"/>
        <v>0</v>
      </c>
      <c r="Q325" s="250">
        <f t="shared" si="188"/>
        <v>0</v>
      </c>
      <c r="R325" s="250">
        <f t="shared" si="188"/>
        <v>0</v>
      </c>
      <c r="S325" s="250">
        <f t="shared" si="188"/>
        <v>0</v>
      </c>
      <c r="T325" s="250">
        <f t="shared" si="188"/>
        <v>50</v>
      </c>
      <c r="U325" s="250">
        <f t="shared" si="188"/>
        <v>0</v>
      </c>
      <c r="V325" s="250">
        <f t="shared" si="188"/>
        <v>0</v>
      </c>
      <c r="W325" s="1"/>
    </row>
    <row r="326" spans="1:23" ht="15.6">
      <c r="A326" s="374">
        <v>831</v>
      </c>
      <c r="B326" s="378">
        <f>B327</f>
        <v>4200</v>
      </c>
      <c r="C326" s="252"/>
      <c r="D326" s="428" t="s">
        <v>275</v>
      </c>
      <c r="E326" s="429" t="s">
        <v>276</v>
      </c>
      <c r="F326" s="430"/>
      <c r="G326" s="249">
        <f t="shared" si="156"/>
        <v>0</v>
      </c>
      <c r="H326" s="250">
        <f>H209</f>
        <v>0</v>
      </c>
      <c r="I326" s="250">
        <f t="shared" ref="I326:V326" si="189">I209</f>
        <v>0</v>
      </c>
      <c r="J326" s="250">
        <f t="shared" si="189"/>
        <v>0</v>
      </c>
      <c r="K326" s="250">
        <f t="shared" si="189"/>
        <v>0</v>
      </c>
      <c r="L326" s="250">
        <f t="shared" si="189"/>
        <v>0</v>
      </c>
      <c r="M326" s="250">
        <f t="shared" si="189"/>
        <v>0</v>
      </c>
      <c r="N326" s="250">
        <f t="shared" si="189"/>
        <v>0</v>
      </c>
      <c r="O326" s="250">
        <f t="shared" si="189"/>
        <v>0</v>
      </c>
      <c r="P326" s="250">
        <f t="shared" si="189"/>
        <v>0</v>
      </c>
      <c r="Q326" s="250">
        <f t="shared" si="189"/>
        <v>0</v>
      </c>
      <c r="R326" s="250">
        <f t="shared" si="189"/>
        <v>0</v>
      </c>
      <c r="S326" s="250">
        <f t="shared" si="189"/>
        <v>0</v>
      </c>
      <c r="T326" s="250">
        <f t="shared" si="189"/>
        <v>0</v>
      </c>
      <c r="U326" s="250">
        <f t="shared" si="189"/>
        <v>0</v>
      </c>
      <c r="V326" s="250">
        <f t="shared" si="189"/>
        <v>0</v>
      </c>
      <c r="W326" s="1"/>
    </row>
    <row r="327" spans="1:23" ht="15.6">
      <c r="A327" s="373">
        <v>290</v>
      </c>
      <c r="B327" s="377">
        <f>B476</f>
        <v>4200</v>
      </c>
      <c r="C327" s="252"/>
      <c r="D327" s="428" t="s">
        <v>397</v>
      </c>
      <c r="E327" s="429"/>
      <c r="F327" s="430"/>
      <c r="G327" s="249">
        <f t="shared" si="156"/>
        <v>0</v>
      </c>
      <c r="H327" s="250">
        <f>H149+H223</f>
        <v>0</v>
      </c>
      <c r="I327" s="250">
        <f t="shared" ref="I327:V327" si="190">I149+I223</f>
        <v>0</v>
      </c>
      <c r="J327" s="250">
        <f t="shared" si="190"/>
        <v>0</v>
      </c>
      <c r="K327" s="250">
        <f t="shared" si="190"/>
        <v>0</v>
      </c>
      <c r="L327" s="250">
        <f t="shared" si="190"/>
        <v>0</v>
      </c>
      <c r="M327" s="250">
        <f t="shared" si="190"/>
        <v>0</v>
      </c>
      <c r="N327" s="250">
        <f t="shared" si="190"/>
        <v>0</v>
      </c>
      <c r="O327" s="250">
        <f t="shared" si="190"/>
        <v>0</v>
      </c>
      <c r="P327" s="250">
        <f t="shared" si="190"/>
        <v>0</v>
      </c>
      <c r="Q327" s="250">
        <f t="shared" si="190"/>
        <v>0</v>
      </c>
      <c r="R327" s="250">
        <f t="shared" si="190"/>
        <v>0</v>
      </c>
      <c r="S327" s="250">
        <f t="shared" si="190"/>
        <v>0</v>
      </c>
      <c r="T327" s="250">
        <f t="shared" si="190"/>
        <v>0</v>
      </c>
      <c r="U327" s="250">
        <f t="shared" si="190"/>
        <v>0</v>
      </c>
      <c r="V327" s="250">
        <f t="shared" si="190"/>
        <v>0</v>
      </c>
      <c r="W327" s="1"/>
    </row>
    <row r="328" spans="1:23" ht="15.6">
      <c r="A328" s="374">
        <v>851</v>
      </c>
      <c r="B328" s="378">
        <f>B329</f>
        <v>195500</v>
      </c>
      <c r="C328" s="252"/>
      <c r="D328" s="428" t="s">
        <v>277</v>
      </c>
      <c r="E328" s="429"/>
      <c r="F328" s="430"/>
      <c r="G328" s="249">
        <f t="shared" si="156"/>
        <v>0</v>
      </c>
      <c r="H328" s="250">
        <f>H245</f>
        <v>0</v>
      </c>
      <c r="I328" s="250">
        <f t="shared" ref="I328:V329" si="191">I245</f>
        <v>0</v>
      </c>
      <c r="J328" s="250">
        <f t="shared" si="191"/>
        <v>0</v>
      </c>
      <c r="K328" s="250">
        <f t="shared" si="191"/>
        <v>0</v>
      </c>
      <c r="L328" s="250">
        <f t="shared" si="191"/>
        <v>0</v>
      </c>
      <c r="M328" s="250">
        <f t="shared" si="191"/>
        <v>0</v>
      </c>
      <c r="N328" s="250">
        <f t="shared" si="191"/>
        <v>0</v>
      </c>
      <c r="O328" s="250">
        <f t="shared" si="191"/>
        <v>0</v>
      </c>
      <c r="P328" s="250">
        <f t="shared" si="191"/>
        <v>0</v>
      </c>
      <c r="Q328" s="250">
        <f t="shared" si="191"/>
        <v>0</v>
      </c>
      <c r="R328" s="250">
        <f t="shared" si="191"/>
        <v>0</v>
      </c>
      <c r="S328" s="250">
        <f t="shared" si="191"/>
        <v>0</v>
      </c>
      <c r="T328" s="250">
        <f t="shared" si="191"/>
        <v>0</v>
      </c>
      <c r="U328" s="250">
        <f t="shared" si="191"/>
        <v>0</v>
      </c>
      <c r="V328" s="250">
        <f t="shared" si="191"/>
        <v>0</v>
      </c>
      <c r="W328" s="1"/>
    </row>
    <row r="329" spans="1:23" ht="15.6">
      <c r="A329" s="373">
        <v>290</v>
      </c>
      <c r="B329" s="377">
        <f>B478+B584</f>
        <v>195500</v>
      </c>
      <c r="C329" s="252"/>
      <c r="D329" s="428" t="s">
        <v>277</v>
      </c>
      <c r="E329" s="364" t="s">
        <v>368</v>
      </c>
      <c r="F329" s="430"/>
      <c r="G329" s="249">
        <f t="shared" si="156"/>
        <v>0</v>
      </c>
      <c r="H329" s="250">
        <f>H246</f>
        <v>0</v>
      </c>
      <c r="I329" s="250">
        <f t="shared" si="191"/>
        <v>0</v>
      </c>
      <c r="J329" s="250">
        <f t="shared" si="191"/>
        <v>0</v>
      </c>
      <c r="K329" s="250">
        <f t="shared" si="191"/>
        <v>0</v>
      </c>
      <c r="L329" s="250">
        <f t="shared" si="191"/>
        <v>0</v>
      </c>
      <c r="M329" s="250">
        <f t="shared" si="191"/>
        <v>0</v>
      </c>
      <c r="N329" s="250">
        <f t="shared" si="191"/>
        <v>0</v>
      </c>
      <c r="O329" s="250">
        <f t="shared" si="191"/>
        <v>0</v>
      </c>
      <c r="P329" s="250">
        <f t="shared" si="191"/>
        <v>0</v>
      </c>
      <c r="Q329" s="250">
        <f t="shared" si="191"/>
        <v>0</v>
      </c>
      <c r="R329" s="250">
        <f t="shared" si="191"/>
        <v>0</v>
      </c>
      <c r="S329" s="250">
        <f t="shared" si="191"/>
        <v>0</v>
      </c>
      <c r="T329" s="250">
        <f t="shared" si="191"/>
        <v>0</v>
      </c>
      <c r="U329" s="250">
        <f t="shared" si="191"/>
        <v>0</v>
      </c>
      <c r="V329" s="250">
        <f t="shared" si="191"/>
        <v>0</v>
      </c>
      <c r="W329" s="1"/>
    </row>
    <row r="330" spans="1:23" ht="15.6">
      <c r="A330" s="374">
        <v>852</v>
      </c>
      <c r="B330" s="378">
        <f>B331</f>
        <v>5000</v>
      </c>
      <c r="C330" s="252"/>
      <c r="D330" s="246">
        <v>226</v>
      </c>
      <c r="E330" s="404"/>
      <c r="F330" s="405"/>
      <c r="G330" s="254">
        <f t="shared" si="156"/>
        <v>1828415</v>
      </c>
      <c r="H330" s="250">
        <f>H331+H332+H333+H334+H335+H336+H337+H338+H339+H340+H341+H342+H343+H344+H345+H346+H348+H349+H350+H351+H352+H353+H354+H355+H356+H357+H358+H359</f>
        <v>10</v>
      </c>
      <c r="I330" s="250">
        <f>I331+I332+I333+I334+I335+I336+I337+I338+I339+I340+I341+I342+I343+I344+I345+I346+I348+I349+I350+I351+I352+I353+I354+I355+I356+I357+I358+I359</f>
        <v>13000</v>
      </c>
      <c r="J330" s="250">
        <f t="shared" ref="J330:V330" si="192">J331+J332+J333+J334+J335+J336+J337+J338+J339+J340+J341+J342+J343+J344+J345+J346+J348+J349+J350+J351+J352+J353+J354+J355+J356+J357+J358+J359</f>
        <v>11000</v>
      </c>
      <c r="K330" s="250">
        <f t="shared" si="192"/>
        <v>152000</v>
      </c>
      <c r="L330" s="250">
        <f t="shared" si="192"/>
        <v>21</v>
      </c>
      <c r="M330" s="250">
        <f t="shared" si="192"/>
        <v>317000</v>
      </c>
      <c r="N330" s="250">
        <f t="shared" si="192"/>
        <v>781000</v>
      </c>
      <c r="O330" s="250">
        <f t="shared" si="192"/>
        <v>32722</v>
      </c>
      <c r="P330" s="250">
        <f t="shared" si="192"/>
        <v>146800</v>
      </c>
      <c r="Q330" s="250">
        <f t="shared" si="192"/>
        <v>80500</v>
      </c>
      <c r="R330" s="250">
        <f t="shared" si="192"/>
        <v>72470</v>
      </c>
      <c r="S330" s="250">
        <f t="shared" si="192"/>
        <v>11000</v>
      </c>
      <c r="T330" s="250">
        <f t="shared" si="192"/>
        <v>192</v>
      </c>
      <c r="U330" s="250">
        <f t="shared" si="192"/>
        <v>29700</v>
      </c>
      <c r="V330" s="250">
        <f t="shared" si="192"/>
        <v>181000</v>
      </c>
      <c r="W330" s="1"/>
    </row>
    <row r="331" spans="1:23" ht="15.6">
      <c r="A331" s="373">
        <v>290</v>
      </c>
      <c r="B331" s="380">
        <f>B480+B494+B586</f>
        <v>5000</v>
      </c>
      <c r="C331" s="253"/>
      <c r="D331" s="255" t="s">
        <v>81</v>
      </c>
      <c r="E331" s="430"/>
      <c r="F331" s="430"/>
      <c r="G331" s="249">
        <f t="shared" si="156"/>
        <v>14006</v>
      </c>
      <c r="H331" s="266">
        <f>H48+H127</f>
        <v>0</v>
      </c>
      <c r="I331" s="266">
        <f t="shared" ref="I331:V331" si="193">I48+I127</f>
        <v>1000</v>
      </c>
      <c r="J331" s="266">
        <f t="shared" si="193"/>
        <v>0</v>
      </c>
      <c r="K331" s="266">
        <f t="shared" si="193"/>
        <v>1000</v>
      </c>
      <c r="L331" s="266">
        <f t="shared" si="193"/>
        <v>6</v>
      </c>
      <c r="M331" s="266">
        <f t="shared" si="193"/>
        <v>3000</v>
      </c>
      <c r="N331" s="266">
        <f t="shared" si="193"/>
        <v>0</v>
      </c>
      <c r="O331" s="266">
        <f t="shared" si="193"/>
        <v>3000</v>
      </c>
      <c r="P331" s="266">
        <f t="shared" si="193"/>
        <v>3000</v>
      </c>
      <c r="Q331" s="266">
        <f t="shared" si="193"/>
        <v>3000</v>
      </c>
      <c r="R331" s="266">
        <f t="shared" si="193"/>
        <v>0</v>
      </c>
      <c r="S331" s="266">
        <f t="shared" si="193"/>
        <v>0</v>
      </c>
      <c r="T331" s="266">
        <f t="shared" si="193"/>
        <v>0</v>
      </c>
      <c r="U331" s="266">
        <f t="shared" si="193"/>
        <v>0</v>
      </c>
      <c r="V331" s="266">
        <f t="shared" si="193"/>
        <v>0</v>
      </c>
      <c r="W331" s="1"/>
    </row>
    <row r="332" spans="1:23" ht="15.6">
      <c r="A332" s="374">
        <v>853</v>
      </c>
      <c r="B332" s="376">
        <f>B333</f>
        <v>18805</v>
      </c>
      <c r="C332" s="253"/>
      <c r="D332" s="428" t="s">
        <v>82</v>
      </c>
      <c r="E332" s="429"/>
      <c r="F332" s="430"/>
      <c r="G332" s="249">
        <f t="shared" si="156"/>
        <v>4</v>
      </c>
      <c r="H332" s="266">
        <f>H49</f>
        <v>0</v>
      </c>
      <c r="I332" s="266">
        <f t="shared" ref="I332:V332" si="194">I49</f>
        <v>0</v>
      </c>
      <c r="J332" s="266">
        <f t="shared" si="194"/>
        <v>0</v>
      </c>
      <c r="K332" s="266">
        <f t="shared" si="194"/>
        <v>0</v>
      </c>
      <c r="L332" s="266">
        <f t="shared" si="194"/>
        <v>4</v>
      </c>
      <c r="M332" s="266">
        <f t="shared" si="194"/>
        <v>0</v>
      </c>
      <c r="N332" s="266">
        <f t="shared" si="194"/>
        <v>0</v>
      </c>
      <c r="O332" s="266">
        <f t="shared" si="194"/>
        <v>0</v>
      </c>
      <c r="P332" s="266">
        <f t="shared" si="194"/>
        <v>0</v>
      </c>
      <c r="Q332" s="266">
        <f t="shared" si="194"/>
        <v>0</v>
      </c>
      <c r="R332" s="266">
        <f t="shared" si="194"/>
        <v>0</v>
      </c>
      <c r="S332" s="266">
        <f t="shared" si="194"/>
        <v>0</v>
      </c>
      <c r="T332" s="266">
        <f t="shared" si="194"/>
        <v>0</v>
      </c>
      <c r="U332" s="266">
        <f t="shared" si="194"/>
        <v>0</v>
      </c>
      <c r="V332" s="266">
        <f t="shared" si="194"/>
        <v>0</v>
      </c>
      <c r="W332" s="1"/>
    </row>
    <row r="333" spans="1:23" ht="15.6">
      <c r="A333" s="373">
        <v>290</v>
      </c>
      <c r="B333" s="380">
        <f>B482+B588</f>
        <v>18805</v>
      </c>
      <c r="C333" s="253"/>
      <c r="D333" s="428" t="s">
        <v>83</v>
      </c>
      <c r="E333" s="429"/>
      <c r="F333" s="430"/>
      <c r="G333" s="249">
        <f t="shared" si="156"/>
        <v>8007</v>
      </c>
      <c r="H333" s="266">
        <f t="shared" ref="H333:V333" si="195">H50+H248</f>
        <v>3</v>
      </c>
      <c r="I333" s="266">
        <f t="shared" si="195"/>
        <v>1000</v>
      </c>
      <c r="J333" s="266">
        <f t="shared" si="195"/>
        <v>0</v>
      </c>
      <c r="K333" s="266">
        <f t="shared" si="195"/>
        <v>0</v>
      </c>
      <c r="L333" s="266">
        <f t="shared" si="195"/>
        <v>4</v>
      </c>
      <c r="M333" s="266">
        <f t="shared" si="195"/>
        <v>1000</v>
      </c>
      <c r="N333" s="266">
        <f t="shared" si="195"/>
        <v>0</v>
      </c>
      <c r="O333" s="266">
        <f t="shared" si="195"/>
        <v>500</v>
      </c>
      <c r="P333" s="266">
        <f t="shared" si="195"/>
        <v>3000</v>
      </c>
      <c r="Q333" s="266">
        <f t="shared" si="195"/>
        <v>500</v>
      </c>
      <c r="R333" s="266">
        <f t="shared" si="195"/>
        <v>0</v>
      </c>
      <c r="S333" s="266">
        <f t="shared" si="195"/>
        <v>0</v>
      </c>
      <c r="T333" s="266">
        <f t="shared" si="195"/>
        <v>0</v>
      </c>
      <c r="U333" s="266">
        <f t="shared" si="195"/>
        <v>2000</v>
      </c>
      <c r="V333" s="266">
        <f t="shared" si="195"/>
        <v>0</v>
      </c>
      <c r="W333" s="1"/>
    </row>
    <row r="334" spans="1:23" ht="15.6">
      <c r="A334" s="374">
        <v>870</v>
      </c>
      <c r="B334" s="382">
        <f>B335</f>
        <v>12003</v>
      </c>
      <c r="C334" s="253"/>
      <c r="D334" s="428" t="s">
        <v>84</v>
      </c>
      <c r="E334" s="429"/>
      <c r="F334" s="430"/>
      <c r="G334" s="249">
        <f t="shared" si="156"/>
        <v>1000</v>
      </c>
      <c r="H334" s="266">
        <f t="shared" ref="H334:V334" si="196">H249+H51</f>
        <v>0</v>
      </c>
      <c r="I334" s="266">
        <f t="shared" si="196"/>
        <v>0</v>
      </c>
      <c r="J334" s="266">
        <f t="shared" si="196"/>
        <v>0</v>
      </c>
      <c r="K334" s="266">
        <f t="shared" si="196"/>
        <v>0</v>
      </c>
      <c r="L334" s="266">
        <f t="shared" si="196"/>
        <v>0</v>
      </c>
      <c r="M334" s="266">
        <f t="shared" si="196"/>
        <v>0</v>
      </c>
      <c r="N334" s="266">
        <f t="shared" si="196"/>
        <v>0</v>
      </c>
      <c r="O334" s="266">
        <f t="shared" si="196"/>
        <v>0</v>
      </c>
      <c r="P334" s="266">
        <f t="shared" si="196"/>
        <v>0</v>
      </c>
      <c r="Q334" s="266">
        <f t="shared" si="196"/>
        <v>0</v>
      </c>
      <c r="R334" s="266">
        <f t="shared" si="196"/>
        <v>0</v>
      </c>
      <c r="S334" s="266">
        <f t="shared" si="196"/>
        <v>0</v>
      </c>
      <c r="T334" s="266">
        <f t="shared" si="196"/>
        <v>0</v>
      </c>
      <c r="U334" s="266">
        <f t="shared" si="196"/>
        <v>1000</v>
      </c>
      <c r="V334" s="266">
        <f t="shared" si="196"/>
        <v>0</v>
      </c>
      <c r="W334" s="1"/>
    </row>
    <row r="335" spans="1:23" ht="15.6">
      <c r="A335" s="373">
        <v>290</v>
      </c>
      <c r="B335" s="375">
        <f>B487</f>
        <v>12003</v>
      </c>
      <c r="C335" s="253"/>
      <c r="D335" s="428" t="s">
        <v>85</v>
      </c>
      <c r="E335" s="429"/>
      <c r="F335" s="430"/>
      <c r="G335" s="249">
        <f t="shared" si="156"/>
        <v>0</v>
      </c>
      <c r="H335" s="266">
        <f>H52</f>
        <v>0</v>
      </c>
      <c r="I335" s="266">
        <f t="shared" ref="I335:V335" si="197">I52</f>
        <v>0</v>
      </c>
      <c r="J335" s="266">
        <f t="shared" si="197"/>
        <v>0</v>
      </c>
      <c r="K335" s="266">
        <f t="shared" si="197"/>
        <v>0</v>
      </c>
      <c r="L335" s="266">
        <f t="shared" si="197"/>
        <v>0</v>
      </c>
      <c r="M335" s="266">
        <f t="shared" si="197"/>
        <v>0</v>
      </c>
      <c r="N335" s="266">
        <f t="shared" si="197"/>
        <v>0</v>
      </c>
      <c r="O335" s="266">
        <f t="shared" si="197"/>
        <v>0</v>
      </c>
      <c r="P335" s="266">
        <f t="shared" si="197"/>
        <v>0</v>
      </c>
      <c r="Q335" s="266">
        <f t="shared" si="197"/>
        <v>0</v>
      </c>
      <c r="R335" s="266">
        <f t="shared" si="197"/>
        <v>0</v>
      </c>
      <c r="S335" s="266">
        <f t="shared" si="197"/>
        <v>0</v>
      </c>
      <c r="T335" s="266">
        <f t="shared" si="197"/>
        <v>0</v>
      </c>
      <c r="U335" s="266">
        <f t="shared" si="197"/>
        <v>0</v>
      </c>
      <c r="V335" s="266">
        <f t="shared" si="197"/>
        <v>0</v>
      </c>
      <c r="W335" s="1"/>
    </row>
    <row r="336" spans="1:23" ht="15.6">
      <c r="A336" s="373" t="s">
        <v>430</v>
      </c>
      <c r="B336" s="433">
        <f>G285</f>
        <v>1105422.3</v>
      </c>
      <c r="C336" s="253"/>
      <c r="D336" s="428" t="s">
        <v>413</v>
      </c>
      <c r="E336" s="429"/>
      <c r="F336" s="430"/>
      <c r="G336" s="249">
        <f t="shared" si="156"/>
        <v>0</v>
      </c>
      <c r="H336" s="266">
        <f>H53+H144+H161</f>
        <v>0</v>
      </c>
      <c r="I336" s="266">
        <f t="shared" ref="I336:V336" si="198">I53+I144+I161</f>
        <v>0</v>
      </c>
      <c r="J336" s="266">
        <f t="shared" si="198"/>
        <v>0</v>
      </c>
      <c r="K336" s="266">
        <f t="shared" si="198"/>
        <v>0</v>
      </c>
      <c r="L336" s="266">
        <f t="shared" si="198"/>
        <v>0</v>
      </c>
      <c r="M336" s="266">
        <f t="shared" si="198"/>
        <v>0</v>
      </c>
      <c r="N336" s="266">
        <f t="shared" si="198"/>
        <v>0</v>
      </c>
      <c r="O336" s="266">
        <f t="shared" si="198"/>
        <v>0</v>
      </c>
      <c r="P336" s="266">
        <f t="shared" si="198"/>
        <v>0</v>
      </c>
      <c r="Q336" s="266">
        <f t="shared" si="198"/>
        <v>0</v>
      </c>
      <c r="R336" s="266">
        <f t="shared" si="198"/>
        <v>0</v>
      </c>
      <c r="S336" s="266">
        <f t="shared" si="198"/>
        <v>0</v>
      </c>
      <c r="T336" s="266">
        <f t="shared" si="198"/>
        <v>0</v>
      </c>
      <c r="U336" s="266">
        <f t="shared" si="198"/>
        <v>0</v>
      </c>
      <c r="V336" s="266">
        <f t="shared" si="198"/>
        <v>0</v>
      </c>
      <c r="W336" s="1"/>
    </row>
    <row r="337" spans="1:23" ht="15.6">
      <c r="A337" s="373"/>
      <c r="B337" s="383">
        <f>B334+B332+B330+B328+B326+B324+B321+B319+B317+B306+B304+B302+B300+B297+B295+B293+B291+B336</f>
        <v>110009116.47799999</v>
      </c>
      <c r="C337" s="253"/>
      <c r="D337" s="428" t="s">
        <v>87</v>
      </c>
      <c r="E337" s="429"/>
      <c r="F337" s="430"/>
      <c r="G337" s="249">
        <f t="shared" si="156"/>
        <v>1000</v>
      </c>
      <c r="H337" s="266">
        <f t="shared" ref="H337:V337" si="199">H250+H54</f>
        <v>0</v>
      </c>
      <c r="I337" s="266">
        <f t="shared" si="199"/>
        <v>0</v>
      </c>
      <c r="J337" s="266">
        <f t="shared" si="199"/>
        <v>0</v>
      </c>
      <c r="K337" s="266">
        <f t="shared" si="199"/>
        <v>0</v>
      </c>
      <c r="L337" s="266">
        <f t="shared" si="199"/>
        <v>0</v>
      </c>
      <c r="M337" s="266">
        <f t="shared" si="199"/>
        <v>0</v>
      </c>
      <c r="N337" s="266">
        <f t="shared" si="199"/>
        <v>0</v>
      </c>
      <c r="O337" s="266">
        <f t="shared" si="199"/>
        <v>0</v>
      </c>
      <c r="P337" s="266">
        <f t="shared" si="199"/>
        <v>0</v>
      </c>
      <c r="Q337" s="266">
        <f t="shared" si="199"/>
        <v>0</v>
      </c>
      <c r="R337" s="266">
        <f t="shared" si="199"/>
        <v>0</v>
      </c>
      <c r="S337" s="266">
        <f t="shared" si="199"/>
        <v>0</v>
      </c>
      <c r="T337" s="266">
        <f t="shared" si="199"/>
        <v>0</v>
      </c>
      <c r="U337" s="266">
        <f t="shared" si="199"/>
        <v>1000</v>
      </c>
      <c r="V337" s="266">
        <f t="shared" si="199"/>
        <v>0</v>
      </c>
      <c r="W337" s="1"/>
    </row>
    <row r="338" spans="1:23" ht="15.6">
      <c r="A338" s="373"/>
      <c r="B338" s="265"/>
      <c r="C338" s="253"/>
      <c r="D338" s="255" t="s">
        <v>78</v>
      </c>
      <c r="E338" s="430"/>
      <c r="F338" s="430"/>
      <c r="G338" s="249">
        <f t="shared" si="156"/>
        <v>87388</v>
      </c>
      <c r="H338" s="266">
        <f>H46</f>
        <v>6</v>
      </c>
      <c r="I338" s="266">
        <f t="shared" ref="I338:V338" si="200">I46</f>
        <v>0</v>
      </c>
      <c r="J338" s="266">
        <f t="shared" si="200"/>
        <v>0</v>
      </c>
      <c r="K338" s="266">
        <f t="shared" si="200"/>
        <v>1000</v>
      </c>
      <c r="L338" s="266">
        <f t="shared" si="200"/>
        <v>6</v>
      </c>
      <c r="M338" s="266">
        <f t="shared" si="200"/>
        <v>10000</v>
      </c>
      <c r="N338" s="266">
        <f t="shared" si="200"/>
        <v>0</v>
      </c>
      <c r="O338" s="266">
        <f t="shared" si="200"/>
        <v>5000</v>
      </c>
      <c r="P338" s="266">
        <f t="shared" si="200"/>
        <v>12000</v>
      </c>
      <c r="Q338" s="266">
        <f t="shared" si="200"/>
        <v>10000</v>
      </c>
      <c r="R338" s="266">
        <f t="shared" si="200"/>
        <v>24670</v>
      </c>
      <c r="S338" s="266">
        <f t="shared" si="200"/>
        <v>0</v>
      </c>
      <c r="T338" s="266">
        <f t="shared" si="200"/>
        <v>6</v>
      </c>
      <c r="U338" s="266">
        <f t="shared" si="200"/>
        <v>24700</v>
      </c>
      <c r="V338" s="266">
        <f t="shared" si="200"/>
        <v>0</v>
      </c>
      <c r="W338" s="1"/>
    </row>
    <row r="339" spans="1:23" ht="15.6">
      <c r="A339" s="251"/>
      <c r="B339" s="265"/>
      <c r="C339" s="253"/>
      <c r="D339" s="428" t="s">
        <v>77</v>
      </c>
      <c r="E339" s="429"/>
      <c r="F339" s="430"/>
      <c r="G339" s="249">
        <f t="shared" si="156"/>
        <v>1606822</v>
      </c>
      <c r="H339" s="266">
        <f t="shared" ref="H339:V339" si="201">H55+H82+H251</f>
        <v>0</v>
      </c>
      <c r="I339" s="266">
        <f t="shared" si="201"/>
        <v>10000</v>
      </c>
      <c r="J339" s="266">
        <f t="shared" si="201"/>
        <v>10000</v>
      </c>
      <c r="K339" s="266">
        <f t="shared" si="201"/>
        <v>99000</v>
      </c>
      <c r="L339" s="266">
        <f t="shared" si="201"/>
        <v>0</v>
      </c>
      <c r="M339" s="266">
        <f t="shared" si="201"/>
        <v>302000</v>
      </c>
      <c r="N339" s="266">
        <f t="shared" si="201"/>
        <v>780000</v>
      </c>
      <c r="O339" s="266">
        <f t="shared" si="201"/>
        <v>23222</v>
      </c>
      <c r="P339" s="266">
        <f t="shared" si="201"/>
        <v>127800</v>
      </c>
      <c r="Q339" s="266">
        <f t="shared" si="201"/>
        <v>66000</v>
      </c>
      <c r="R339" s="266">
        <f t="shared" si="201"/>
        <v>46800</v>
      </c>
      <c r="S339" s="266">
        <f t="shared" si="201"/>
        <v>10000</v>
      </c>
      <c r="T339" s="266">
        <f t="shared" si="201"/>
        <v>0</v>
      </c>
      <c r="U339" s="266">
        <f t="shared" si="201"/>
        <v>0</v>
      </c>
      <c r="V339" s="266">
        <f t="shared" si="201"/>
        <v>132000</v>
      </c>
      <c r="W339" s="1"/>
    </row>
    <row r="340" spans="1:23" ht="15.6">
      <c r="A340" s="251"/>
      <c r="B340" s="265"/>
      <c r="C340" s="253"/>
      <c r="D340" s="428" t="s">
        <v>88</v>
      </c>
      <c r="E340" s="429"/>
      <c r="F340" s="430"/>
      <c r="G340" s="249">
        <f t="shared" si="156"/>
        <v>0</v>
      </c>
      <c r="H340" s="266">
        <f>H56</f>
        <v>0</v>
      </c>
      <c r="I340" s="266">
        <f t="shared" ref="I340:V340" si="202">I56</f>
        <v>0</v>
      </c>
      <c r="J340" s="266">
        <f t="shared" si="202"/>
        <v>0</v>
      </c>
      <c r="K340" s="266">
        <f t="shared" si="202"/>
        <v>0</v>
      </c>
      <c r="L340" s="266">
        <f t="shared" si="202"/>
        <v>0</v>
      </c>
      <c r="M340" s="266">
        <f t="shared" si="202"/>
        <v>0</v>
      </c>
      <c r="N340" s="266">
        <f t="shared" si="202"/>
        <v>0</v>
      </c>
      <c r="O340" s="266">
        <f t="shared" si="202"/>
        <v>0</v>
      </c>
      <c r="P340" s="266">
        <f t="shared" si="202"/>
        <v>0</v>
      </c>
      <c r="Q340" s="266">
        <f t="shared" si="202"/>
        <v>0</v>
      </c>
      <c r="R340" s="266">
        <f t="shared" si="202"/>
        <v>0</v>
      </c>
      <c r="S340" s="266">
        <f t="shared" si="202"/>
        <v>0</v>
      </c>
      <c r="T340" s="266">
        <f t="shared" si="202"/>
        <v>0</v>
      </c>
      <c r="U340" s="266">
        <f t="shared" si="202"/>
        <v>0</v>
      </c>
      <c r="V340" s="266">
        <f t="shared" si="202"/>
        <v>0</v>
      </c>
      <c r="W340" s="1"/>
    </row>
    <row r="341" spans="1:23" ht="15.6">
      <c r="A341" s="251"/>
      <c r="B341" s="228"/>
      <c r="C341" s="267"/>
      <c r="D341" s="428" t="s">
        <v>278</v>
      </c>
      <c r="E341" s="429"/>
      <c r="F341" s="430"/>
      <c r="G341" s="249">
        <f t="shared" si="156"/>
        <v>0</v>
      </c>
      <c r="H341" s="266">
        <f>H150</f>
        <v>0</v>
      </c>
      <c r="I341" s="266">
        <f t="shared" ref="I341:V341" si="203">I150</f>
        <v>0</v>
      </c>
      <c r="J341" s="266">
        <f t="shared" si="203"/>
        <v>0</v>
      </c>
      <c r="K341" s="266">
        <f t="shared" si="203"/>
        <v>0</v>
      </c>
      <c r="L341" s="266">
        <f t="shared" si="203"/>
        <v>0</v>
      </c>
      <c r="M341" s="266">
        <f t="shared" si="203"/>
        <v>0</v>
      </c>
      <c r="N341" s="266">
        <f t="shared" si="203"/>
        <v>0</v>
      </c>
      <c r="O341" s="266">
        <f t="shared" si="203"/>
        <v>0</v>
      </c>
      <c r="P341" s="266">
        <f t="shared" si="203"/>
        <v>0</v>
      </c>
      <c r="Q341" s="266">
        <f t="shared" si="203"/>
        <v>0</v>
      </c>
      <c r="R341" s="266">
        <f t="shared" si="203"/>
        <v>0</v>
      </c>
      <c r="S341" s="266">
        <f t="shared" si="203"/>
        <v>0</v>
      </c>
      <c r="T341" s="266">
        <f t="shared" si="203"/>
        <v>0</v>
      </c>
      <c r="U341" s="266">
        <f t="shared" si="203"/>
        <v>0</v>
      </c>
      <c r="V341" s="266">
        <f t="shared" si="203"/>
        <v>0</v>
      </c>
      <c r="W341" s="1"/>
    </row>
    <row r="342" spans="1:23" ht="15.6">
      <c r="A342" s="251"/>
      <c r="B342" s="228"/>
      <c r="C342" s="267"/>
      <c r="D342" s="428" t="s">
        <v>279</v>
      </c>
      <c r="E342" s="429"/>
      <c r="F342" s="430"/>
      <c r="G342" s="249">
        <f t="shared" si="156"/>
        <v>0</v>
      </c>
      <c r="H342" s="266">
        <f>H150</f>
        <v>0</v>
      </c>
      <c r="I342" s="266">
        <f t="shared" ref="I342:V342" si="204">I150</f>
        <v>0</v>
      </c>
      <c r="J342" s="266">
        <f t="shared" si="204"/>
        <v>0</v>
      </c>
      <c r="K342" s="266">
        <f t="shared" si="204"/>
        <v>0</v>
      </c>
      <c r="L342" s="266">
        <f t="shared" si="204"/>
        <v>0</v>
      </c>
      <c r="M342" s="266">
        <f t="shared" si="204"/>
        <v>0</v>
      </c>
      <c r="N342" s="266">
        <f t="shared" si="204"/>
        <v>0</v>
      </c>
      <c r="O342" s="266">
        <f t="shared" si="204"/>
        <v>0</v>
      </c>
      <c r="P342" s="266">
        <f t="shared" si="204"/>
        <v>0</v>
      </c>
      <c r="Q342" s="266">
        <f t="shared" si="204"/>
        <v>0</v>
      </c>
      <c r="R342" s="266">
        <f t="shared" si="204"/>
        <v>0</v>
      </c>
      <c r="S342" s="266">
        <f t="shared" si="204"/>
        <v>0</v>
      </c>
      <c r="T342" s="266">
        <f t="shared" si="204"/>
        <v>0</v>
      </c>
      <c r="U342" s="266">
        <f t="shared" si="204"/>
        <v>0</v>
      </c>
      <c r="V342" s="266">
        <f t="shared" si="204"/>
        <v>0</v>
      </c>
      <c r="W342" s="1"/>
    </row>
    <row r="343" spans="1:23" ht="15.6">
      <c r="A343" s="251"/>
      <c r="B343" s="228"/>
      <c r="C343" s="267"/>
      <c r="D343" s="428" t="s">
        <v>280</v>
      </c>
      <c r="E343" s="429"/>
      <c r="F343" s="430"/>
      <c r="G343" s="249">
        <f t="shared" si="156"/>
        <v>12003</v>
      </c>
      <c r="H343" s="268">
        <f>H113</f>
        <v>1</v>
      </c>
      <c r="I343" s="268">
        <f t="shared" ref="I343:V343" si="205">I113</f>
        <v>1000</v>
      </c>
      <c r="J343" s="268">
        <f t="shared" si="205"/>
        <v>1000</v>
      </c>
      <c r="K343" s="268">
        <f t="shared" si="205"/>
        <v>1000</v>
      </c>
      <c r="L343" s="268">
        <f t="shared" si="205"/>
        <v>1</v>
      </c>
      <c r="M343" s="268">
        <f t="shared" si="205"/>
        <v>1000</v>
      </c>
      <c r="N343" s="268">
        <f t="shared" si="205"/>
        <v>1000</v>
      </c>
      <c r="O343" s="268">
        <f t="shared" si="205"/>
        <v>1000</v>
      </c>
      <c r="P343" s="268">
        <f t="shared" si="205"/>
        <v>1000</v>
      </c>
      <c r="Q343" s="268">
        <f t="shared" si="205"/>
        <v>1000</v>
      </c>
      <c r="R343" s="268">
        <f t="shared" si="205"/>
        <v>1000</v>
      </c>
      <c r="S343" s="268">
        <f t="shared" si="205"/>
        <v>1000</v>
      </c>
      <c r="T343" s="268">
        <f t="shared" si="205"/>
        <v>1</v>
      </c>
      <c r="U343" s="268">
        <f t="shared" si="205"/>
        <v>1000</v>
      </c>
      <c r="V343" s="268">
        <f t="shared" si="205"/>
        <v>1000</v>
      </c>
      <c r="W343" s="1"/>
    </row>
    <row r="344" spans="1:23" ht="15.6">
      <c r="A344" s="251"/>
      <c r="B344" s="228"/>
      <c r="C344" s="267"/>
      <c r="D344" s="428" t="s">
        <v>281</v>
      </c>
      <c r="E344" s="429"/>
      <c r="F344" s="430"/>
      <c r="G344" s="249">
        <f t="shared" si="156"/>
        <v>0</v>
      </c>
      <c r="H344" s="268">
        <f>H193</f>
        <v>0</v>
      </c>
      <c r="I344" s="268">
        <f t="shared" ref="I344:V344" si="206">I193</f>
        <v>0</v>
      </c>
      <c r="J344" s="268">
        <f t="shared" si="206"/>
        <v>0</v>
      </c>
      <c r="K344" s="268">
        <f t="shared" si="206"/>
        <v>0</v>
      </c>
      <c r="L344" s="268">
        <f t="shared" si="206"/>
        <v>0</v>
      </c>
      <c r="M344" s="268">
        <f t="shared" si="206"/>
        <v>0</v>
      </c>
      <c r="N344" s="268">
        <f t="shared" si="206"/>
        <v>0</v>
      </c>
      <c r="O344" s="268">
        <f t="shared" si="206"/>
        <v>0</v>
      </c>
      <c r="P344" s="268">
        <f t="shared" si="206"/>
        <v>0</v>
      </c>
      <c r="Q344" s="268">
        <f t="shared" si="206"/>
        <v>0</v>
      </c>
      <c r="R344" s="268">
        <f t="shared" si="206"/>
        <v>0</v>
      </c>
      <c r="S344" s="268">
        <f t="shared" si="206"/>
        <v>0</v>
      </c>
      <c r="T344" s="268">
        <f t="shared" si="206"/>
        <v>0</v>
      </c>
      <c r="U344" s="268">
        <f t="shared" si="206"/>
        <v>0</v>
      </c>
      <c r="V344" s="268">
        <f t="shared" si="206"/>
        <v>0</v>
      </c>
      <c r="W344" s="1"/>
    </row>
    <row r="345" spans="1:23" ht="15.6">
      <c r="A345" s="251"/>
      <c r="B345" s="228"/>
      <c r="C345" s="267"/>
      <c r="D345" s="255" t="s">
        <v>369</v>
      </c>
      <c r="E345" s="430"/>
      <c r="F345" s="430"/>
      <c r="G345" s="249">
        <f t="shared" si="156"/>
        <v>0</v>
      </c>
      <c r="H345" s="268">
        <f>H172</f>
        <v>0</v>
      </c>
      <c r="I345" s="268">
        <f t="shared" ref="I345:V345" si="207">I172</f>
        <v>0</v>
      </c>
      <c r="J345" s="268">
        <f t="shared" si="207"/>
        <v>0</v>
      </c>
      <c r="K345" s="268">
        <f t="shared" si="207"/>
        <v>0</v>
      </c>
      <c r="L345" s="268">
        <f t="shared" si="207"/>
        <v>0</v>
      </c>
      <c r="M345" s="268">
        <f t="shared" si="207"/>
        <v>0</v>
      </c>
      <c r="N345" s="268">
        <f t="shared" si="207"/>
        <v>0</v>
      </c>
      <c r="O345" s="268">
        <f t="shared" si="207"/>
        <v>0</v>
      </c>
      <c r="P345" s="268">
        <f t="shared" si="207"/>
        <v>0</v>
      </c>
      <c r="Q345" s="268">
        <f t="shared" si="207"/>
        <v>0</v>
      </c>
      <c r="R345" s="268">
        <f t="shared" si="207"/>
        <v>0</v>
      </c>
      <c r="S345" s="268">
        <f t="shared" si="207"/>
        <v>0</v>
      </c>
      <c r="T345" s="268">
        <f t="shared" si="207"/>
        <v>0</v>
      </c>
      <c r="U345" s="268">
        <f t="shared" si="207"/>
        <v>0</v>
      </c>
      <c r="V345" s="268">
        <f t="shared" si="207"/>
        <v>0</v>
      </c>
      <c r="W345" s="1"/>
    </row>
    <row r="346" spans="1:23" ht="15.6">
      <c r="A346" s="251"/>
      <c r="B346" s="228"/>
      <c r="C346" s="267"/>
      <c r="D346" s="428" t="s">
        <v>370</v>
      </c>
      <c r="E346" s="280"/>
      <c r="F346" s="281"/>
      <c r="G346" s="249">
        <f t="shared" si="156"/>
        <v>0</v>
      </c>
      <c r="H346" s="268">
        <f>H151</f>
        <v>0</v>
      </c>
      <c r="I346" s="268">
        <f t="shared" ref="I346:V346" si="208">I151</f>
        <v>0</v>
      </c>
      <c r="J346" s="268">
        <f t="shared" si="208"/>
        <v>0</v>
      </c>
      <c r="K346" s="268">
        <f t="shared" si="208"/>
        <v>0</v>
      </c>
      <c r="L346" s="268">
        <f t="shared" si="208"/>
        <v>0</v>
      </c>
      <c r="M346" s="268">
        <f t="shared" si="208"/>
        <v>0</v>
      </c>
      <c r="N346" s="268">
        <f t="shared" si="208"/>
        <v>0</v>
      </c>
      <c r="O346" s="268">
        <f t="shared" si="208"/>
        <v>0</v>
      </c>
      <c r="P346" s="268">
        <f t="shared" si="208"/>
        <v>0</v>
      </c>
      <c r="Q346" s="268">
        <f t="shared" si="208"/>
        <v>0</v>
      </c>
      <c r="R346" s="268">
        <f t="shared" si="208"/>
        <v>0</v>
      </c>
      <c r="S346" s="268">
        <f t="shared" si="208"/>
        <v>0</v>
      </c>
      <c r="T346" s="268">
        <f t="shared" si="208"/>
        <v>0</v>
      </c>
      <c r="U346" s="268">
        <f t="shared" si="208"/>
        <v>0</v>
      </c>
      <c r="V346" s="268">
        <f t="shared" si="208"/>
        <v>0</v>
      </c>
      <c r="W346" s="1"/>
    </row>
    <row r="347" spans="1:23" ht="15.6">
      <c r="A347" s="251"/>
      <c r="B347" s="228"/>
      <c r="C347" s="267"/>
      <c r="D347" s="428" t="s">
        <v>374</v>
      </c>
      <c r="E347" s="280"/>
      <c r="F347" s="281"/>
      <c r="G347" s="249">
        <f t="shared" si="156"/>
        <v>0</v>
      </c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1"/>
    </row>
    <row r="348" spans="1:23" ht="15.6">
      <c r="A348" s="251"/>
      <c r="B348" s="228"/>
      <c r="C348" s="267"/>
      <c r="D348" s="428" t="s">
        <v>371</v>
      </c>
      <c r="E348" s="280"/>
      <c r="F348" s="281"/>
      <c r="G348" s="249">
        <f t="shared" si="156"/>
        <v>0</v>
      </c>
      <c r="H348" s="268">
        <f>H185</f>
        <v>0</v>
      </c>
      <c r="I348" s="268">
        <f t="shared" ref="I348:V348" si="209">I185</f>
        <v>0</v>
      </c>
      <c r="J348" s="268">
        <f t="shared" si="209"/>
        <v>0</v>
      </c>
      <c r="K348" s="268">
        <f t="shared" si="209"/>
        <v>0</v>
      </c>
      <c r="L348" s="268">
        <f t="shared" si="209"/>
        <v>0</v>
      </c>
      <c r="M348" s="268">
        <f t="shared" si="209"/>
        <v>0</v>
      </c>
      <c r="N348" s="268">
        <f t="shared" si="209"/>
        <v>0</v>
      </c>
      <c r="O348" s="268">
        <f t="shared" si="209"/>
        <v>0</v>
      </c>
      <c r="P348" s="268">
        <f t="shared" si="209"/>
        <v>0</v>
      </c>
      <c r="Q348" s="268">
        <f t="shared" si="209"/>
        <v>0</v>
      </c>
      <c r="R348" s="268">
        <f t="shared" si="209"/>
        <v>0</v>
      </c>
      <c r="S348" s="268">
        <f t="shared" si="209"/>
        <v>0</v>
      </c>
      <c r="T348" s="268">
        <f t="shared" si="209"/>
        <v>0</v>
      </c>
      <c r="U348" s="268">
        <f t="shared" si="209"/>
        <v>0</v>
      </c>
      <c r="V348" s="268">
        <f t="shared" si="209"/>
        <v>0</v>
      </c>
      <c r="W348" s="1"/>
    </row>
    <row r="349" spans="1:23" ht="15.6">
      <c r="A349" s="251"/>
      <c r="B349" s="228"/>
      <c r="C349" s="267"/>
      <c r="D349" s="428" t="s">
        <v>169</v>
      </c>
      <c r="E349" s="280"/>
      <c r="F349" s="281"/>
      <c r="G349" s="249">
        <f t="shared" si="156"/>
        <v>0</v>
      </c>
      <c r="H349" s="268">
        <f>H154</f>
        <v>0</v>
      </c>
      <c r="I349" s="268">
        <f t="shared" ref="I349:V349" si="210">I154</f>
        <v>0</v>
      </c>
      <c r="J349" s="268">
        <f t="shared" si="210"/>
        <v>0</v>
      </c>
      <c r="K349" s="268">
        <f t="shared" si="210"/>
        <v>0</v>
      </c>
      <c r="L349" s="268">
        <f t="shared" si="210"/>
        <v>0</v>
      </c>
      <c r="M349" s="268">
        <f t="shared" si="210"/>
        <v>0</v>
      </c>
      <c r="N349" s="268">
        <f t="shared" si="210"/>
        <v>0</v>
      </c>
      <c r="O349" s="268">
        <f t="shared" si="210"/>
        <v>0</v>
      </c>
      <c r="P349" s="268">
        <f t="shared" si="210"/>
        <v>0</v>
      </c>
      <c r="Q349" s="268">
        <f t="shared" si="210"/>
        <v>0</v>
      </c>
      <c r="R349" s="268">
        <f t="shared" si="210"/>
        <v>0</v>
      </c>
      <c r="S349" s="268">
        <f t="shared" si="210"/>
        <v>0</v>
      </c>
      <c r="T349" s="268">
        <f t="shared" si="210"/>
        <v>0</v>
      </c>
      <c r="U349" s="268">
        <f t="shared" si="210"/>
        <v>0</v>
      </c>
      <c r="V349" s="268">
        <f t="shared" si="210"/>
        <v>0</v>
      </c>
      <c r="W349" s="1"/>
    </row>
    <row r="350" spans="1:23" ht="15.6">
      <c r="A350" s="251"/>
      <c r="B350" s="228"/>
      <c r="C350" s="267"/>
      <c r="D350" s="428" t="s">
        <v>282</v>
      </c>
      <c r="E350" s="429"/>
      <c r="F350" s="430"/>
      <c r="G350" s="249">
        <f t="shared" si="156"/>
        <v>98000</v>
      </c>
      <c r="H350" s="268">
        <f>H173</f>
        <v>0</v>
      </c>
      <c r="I350" s="268">
        <f t="shared" ref="I350:V350" si="211">I173</f>
        <v>0</v>
      </c>
      <c r="J350" s="268">
        <f t="shared" si="211"/>
        <v>0</v>
      </c>
      <c r="K350" s="268">
        <f t="shared" si="211"/>
        <v>50000</v>
      </c>
      <c r="L350" s="268">
        <f t="shared" si="211"/>
        <v>0</v>
      </c>
      <c r="M350" s="268">
        <f t="shared" si="211"/>
        <v>0</v>
      </c>
      <c r="N350" s="268">
        <f t="shared" si="211"/>
        <v>0</v>
      </c>
      <c r="O350" s="268">
        <f t="shared" si="211"/>
        <v>0</v>
      </c>
      <c r="P350" s="268">
        <f t="shared" si="211"/>
        <v>0</v>
      </c>
      <c r="Q350" s="268">
        <f t="shared" si="211"/>
        <v>0</v>
      </c>
      <c r="R350" s="268">
        <f t="shared" si="211"/>
        <v>0</v>
      </c>
      <c r="S350" s="268">
        <f t="shared" si="211"/>
        <v>0</v>
      </c>
      <c r="T350" s="268">
        <f t="shared" si="211"/>
        <v>0</v>
      </c>
      <c r="U350" s="268">
        <f t="shared" si="211"/>
        <v>0</v>
      </c>
      <c r="V350" s="268">
        <f t="shared" si="211"/>
        <v>48000</v>
      </c>
      <c r="W350" s="1"/>
    </row>
    <row r="351" spans="1:23" ht="15.6">
      <c r="A351" s="251"/>
      <c r="B351" s="228"/>
      <c r="C351" s="267"/>
      <c r="D351" s="428" t="s">
        <v>283</v>
      </c>
      <c r="E351" s="429"/>
      <c r="F351" s="430"/>
      <c r="G351" s="249">
        <f t="shared" si="156"/>
        <v>0</v>
      </c>
      <c r="H351" s="268">
        <f>H178</f>
        <v>0</v>
      </c>
      <c r="I351" s="268">
        <f t="shared" ref="I351:V351" si="212">I178</f>
        <v>0</v>
      </c>
      <c r="J351" s="268">
        <f t="shared" si="212"/>
        <v>0</v>
      </c>
      <c r="K351" s="268">
        <f t="shared" si="212"/>
        <v>0</v>
      </c>
      <c r="L351" s="268">
        <f t="shared" si="212"/>
        <v>0</v>
      </c>
      <c r="M351" s="268">
        <f t="shared" si="212"/>
        <v>0</v>
      </c>
      <c r="N351" s="268">
        <f t="shared" si="212"/>
        <v>0</v>
      </c>
      <c r="O351" s="268">
        <f t="shared" si="212"/>
        <v>0</v>
      </c>
      <c r="P351" s="268">
        <f t="shared" si="212"/>
        <v>0</v>
      </c>
      <c r="Q351" s="268">
        <f t="shared" si="212"/>
        <v>0</v>
      </c>
      <c r="R351" s="268">
        <f t="shared" si="212"/>
        <v>0</v>
      </c>
      <c r="S351" s="268">
        <f t="shared" si="212"/>
        <v>0</v>
      </c>
      <c r="T351" s="268">
        <f t="shared" si="212"/>
        <v>0</v>
      </c>
      <c r="U351" s="268">
        <f t="shared" si="212"/>
        <v>0</v>
      </c>
      <c r="V351" s="268">
        <f t="shared" si="212"/>
        <v>0</v>
      </c>
      <c r="W351" s="1"/>
    </row>
    <row r="352" spans="1:23" ht="15.6">
      <c r="A352" s="251"/>
      <c r="B352" s="228"/>
      <c r="C352" s="267"/>
      <c r="D352" s="428" t="s">
        <v>284</v>
      </c>
      <c r="E352" s="429"/>
      <c r="F352" s="430"/>
      <c r="G352" s="249">
        <f t="shared" si="156"/>
        <v>185</v>
      </c>
      <c r="H352" s="268">
        <f>H214</f>
        <v>0</v>
      </c>
      <c r="I352" s="268">
        <f t="shared" ref="I352:V352" si="213">I214</f>
        <v>0</v>
      </c>
      <c r="J352" s="268">
        <f t="shared" si="213"/>
        <v>0</v>
      </c>
      <c r="K352" s="268">
        <f t="shared" si="213"/>
        <v>0</v>
      </c>
      <c r="L352" s="268">
        <f t="shared" si="213"/>
        <v>0</v>
      </c>
      <c r="M352" s="268">
        <f t="shared" si="213"/>
        <v>0</v>
      </c>
      <c r="N352" s="268">
        <f t="shared" si="213"/>
        <v>0</v>
      </c>
      <c r="O352" s="268">
        <f t="shared" si="213"/>
        <v>0</v>
      </c>
      <c r="P352" s="268">
        <f t="shared" si="213"/>
        <v>0</v>
      </c>
      <c r="Q352" s="268">
        <f t="shared" si="213"/>
        <v>0</v>
      </c>
      <c r="R352" s="268">
        <f t="shared" si="213"/>
        <v>0</v>
      </c>
      <c r="S352" s="268">
        <f t="shared" si="213"/>
        <v>0</v>
      </c>
      <c r="T352" s="268">
        <f t="shared" si="213"/>
        <v>185</v>
      </c>
      <c r="U352" s="268">
        <f t="shared" si="213"/>
        <v>0</v>
      </c>
      <c r="V352" s="268">
        <f t="shared" si="213"/>
        <v>0</v>
      </c>
      <c r="W352" s="1"/>
    </row>
    <row r="353" spans="1:23" ht="15.6">
      <c r="A353" s="251"/>
      <c r="B353" s="228"/>
      <c r="C353" s="267"/>
      <c r="D353" s="428" t="s">
        <v>80</v>
      </c>
      <c r="E353" s="429"/>
      <c r="F353" s="430"/>
      <c r="G353" s="249">
        <f t="shared" si="156"/>
        <v>0</v>
      </c>
      <c r="H353" s="268">
        <f t="shared" ref="H353:V353" si="214">H101+H278</f>
        <v>0</v>
      </c>
      <c r="I353" s="268">
        <f t="shared" si="214"/>
        <v>0</v>
      </c>
      <c r="J353" s="268">
        <f t="shared" si="214"/>
        <v>0</v>
      </c>
      <c r="K353" s="268">
        <f t="shared" si="214"/>
        <v>0</v>
      </c>
      <c r="L353" s="268">
        <f t="shared" si="214"/>
        <v>0</v>
      </c>
      <c r="M353" s="268">
        <f t="shared" si="214"/>
        <v>0</v>
      </c>
      <c r="N353" s="268">
        <f t="shared" si="214"/>
        <v>0</v>
      </c>
      <c r="O353" s="268">
        <f t="shared" si="214"/>
        <v>0</v>
      </c>
      <c r="P353" s="268">
        <f t="shared" si="214"/>
        <v>0</v>
      </c>
      <c r="Q353" s="268">
        <f t="shared" si="214"/>
        <v>0</v>
      </c>
      <c r="R353" s="268">
        <f t="shared" si="214"/>
        <v>0</v>
      </c>
      <c r="S353" s="268">
        <f t="shared" si="214"/>
        <v>0</v>
      </c>
      <c r="T353" s="268">
        <f t="shared" si="214"/>
        <v>0</v>
      </c>
      <c r="U353" s="268">
        <f t="shared" si="214"/>
        <v>0</v>
      </c>
      <c r="V353" s="268">
        <f t="shared" si="214"/>
        <v>0</v>
      </c>
      <c r="W353" s="1"/>
    </row>
    <row r="354" spans="1:23" ht="15.6">
      <c r="A354" s="251"/>
      <c r="B354" s="228"/>
      <c r="C354" s="267"/>
      <c r="D354" s="428" t="s">
        <v>285</v>
      </c>
      <c r="E354" s="429"/>
      <c r="F354" s="430"/>
      <c r="G354" s="249">
        <f t="shared" si="156"/>
        <v>0</v>
      </c>
      <c r="H354" s="268">
        <f>H228+H204</f>
        <v>0</v>
      </c>
      <c r="I354" s="268">
        <f t="shared" ref="I354:V354" si="215">I228+I204</f>
        <v>0</v>
      </c>
      <c r="J354" s="268">
        <f t="shared" si="215"/>
        <v>0</v>
      </c>
      <c r="K354" s="268">
        <f t="shared" si="215"/>
        <v>0</v>
      </c>
      <c r="L354" s="268">
        <f t="shared" si="215"/>
        <v>0</v>
      </c>
      <c r="M354" s="268">
        <f t="shared" si="215"/>
        <v>0</v>
      </c>
      <c r="N354" s="268">
        <f t="shared" si="215"/>
        <v>0</v>
      </c>
      <c r="O354" s="268">
        <f t="shared" si="215"/>
        <v>0</v>
      </c>
      <c r="P354" s="268">
        <f t="shared" si="215"/>
        <v>0</v>
      </c>
      <c r="Q354" s="268">
        <f t="shared" si="215"/>
        <v>0</v>
      </c>
      <c r="R354" s="268">
        <f t="shared" si="215"/>
        <v>0</v>
      </c>
      <c r="S354" s="268">
        <f t="shared" si="215"/>
        <v>0</v>
      </c>
      <c r="T354" s="268">
        <f t="shared" si="215"/>
        <v>0</v>
      </c>
      <c r="U354" s="268">
        <f t="shared" si="215"/>
        <v>0</v>
      </c>
      <c r="V354" s="268">
        <f t="shared" si="215"/>
        <v>0</v>
      </c>
      <c r="W354" s="1"/>
    </row>
    <row r="355" spans="1:23" ht="15.6">
      <c r="A355" s="251"/>
      <c r="B355" s="228"/>
      <c r="C355" s="267"/>
      <c r="D355" s="428" t="s">
        <v>242</v>
      </c>
      <c r="E355" s="429"/>
      <c r="F355" s="430"/>
      <c r="G355" s="249">
        <f t="shared" si="156"/>
        <v>0</v>
      </c>
      <c r="H355" s="268">
        <f>H273</f>
        <v>0</v>
      </c>
      <c r="I355" s="268">
        <f t="shared" ref="I355:V355" si="216">I273</f>
        <v>0</v>
      </c>
      <c r="J355" s="268">
        <f t="shared" si="216"/>
        <v>0</v>
      </c>
      <c r="K355" s="268">
        <f t="shared" si="216"/>
        <v>0</v>
      </c>
      <c r="L355" s="268">
        <f t="shared" si="216"/>
        <v>0</v>
      </c>
      <c r="M355" s="268">
        <f t="shared" si="216"/>
        <v>0</v>
      </c>
      <c r="N355" s="268">
        <f t="shared" si="216"/>
        <v>0</v>
      </c>
      <c r="O355" s="268">
        <f t="shared" si="216"/>
        <v>0</v>
      </c>
      <c r="P355" s="268">
        <f t="shared" si="216"/>
        <v>0</v>
      </c>
      <c r="Q355" s="268">
        <f t="shared" si="216"/>
        <v>0</v>
      </c>
      <c r="R355" s="268">
        <f t="shared" si="216"/>
        <v>0</v>
      </c>
      <c r="S355" s="268">
        <f t="shared" si="216"/>
        <v>0</v>
      </c>
      <c r="T355" s="268">
        <f t="shared" si="216"/>
        <v>0</v>
      </c>
      <c r="U355" s="268">
        <f t="shared" si="216"/>
        <v>0</v>
      </c>
      <c r="V355" s="268">
        <f t="shared" si="216"/>
        <v>0</v>
      </c>
      <c r="W355" s="1"/>
    </row>
    <row r="356" spans="1:23" ht="15.6">
      <c r="A356" s="251"/>
      <c r="B356" s="228"/>
      <c r="C356" s="267"/>
      <c r="D356" s="428" t="s">
        <v>372</v>
      </c>
      <c r="E356" s="429"/>
      <c r="F356" s="430"/>
      <c r="G356" s="249">
        <f t="shared" si="156"/>
        <v>0</v>
      </c>
      <c r="H356" s="268">
        <f>H143</f>
        <v>0</v>
      </c>
      <c r="I356" s="268">
        <f t="shared" ref="I356:V356" si="217">I143</f>
        <v>0</v>
      </c>
      <c r="J356" s="268">
        <f t="shared" si="217"/>
        <v>0</v>
      </c>
      <c r="K356" s="268">
        <f t="shared" si="217"/>
        <v>0</v>
      </c>
      <c r="L356" s="268">
        <f t="shared" si="217"/>
        <v>0</v>
      </c>
      <c r="M356" s="268">
        <f t="shared" si="217"/>
        <v>0</v>
      </c>
      <c r="N356" s="268">
        <f>N143</f>
        <v>0</v>
      </c>
      <c r="O356" s="268">
        <f t="shared" si="217"/>
        <v>0</v>
      </c>
      <c r="P356" s="268">
        <f t="shared" si="217"/>
        <v>0</v>
      </c>
      <c r="Q356" s="268">
        <f t="shared" si="217"/>
        <v>0</v>
      </c>
      <c r="R356" s="268">
        <f t="shared" si="217"/>
        <v>0</v>
      </c>
      <c r="S356" s="268">
        <f t="shared" si="217"/>
        <v>0</v>
      </c>
      <c r="T356" s="268">
        <f t="shared" si="217"/>
        <v>0</v>
      </c>
      <c r="U356" s="268">
        <f t="shared" si="217"/>
        <v>0</v>
      </c>
      <c r="V356" s="268">
        <f t="shared" si="217"/>
        <v>0</v>
      </c>
      <c r="W356" s="1"/>
    </row>
    <row r="357" spans="1:23" ht="15.6">
      <c r="A357" s="251"/>
      <c r="B357" s="228"/>
      <c r="C357" s="267"/>
      <c r="D357" s="428" t="s">
        <v>219</v>
      </c>
      <c r="E357" s="429"/>
      <c r="F357" s="430"/>
      <c r="G357" s="249">
        <f t="shared" si="156"/>
        <v>0</v>
      </c>
      <c r="H357" s="268">
        <v>0</v>
      </c>
      <c r="I357" s="268">
        <v>0</v>
      </c>
      <c r="J357" s="268">
        <v>0</v>
      </c>
      <c r="K357" s="268">
        <v>0</v>
      </c>
      <c r="L357" s="268">
        <v>0</v>
      </c>
      <c r="M357" s="268">
        <v>0</v>
      </c>
      <c r="N357" s="268">
        <v>0</v>
      </c>
      <c r="O357" s="268">
        <v>0</v>
      </c>
      <c r="P357" s="268">
        <v>0</v>
      </c>
      <c r="Q357" s="268">
        <v>0</v>
      </c>
      <c r="R357" s="268">
        <v>0</v>
      </c>
      <c r="S357" s="268">
        <v>0</v>
      </c>
      <c r="T357" s="268">
        <v>0</v>
      </c>
      <c r="U357" s="268">
        <v>0</v>
      </c>
      <c r="V357" s="268">
        <v>0</v>
      </c>
      <c r="W357" s="1"/>
    </row>
    <row r="358" spans="1:23" ht="15.6">
      <c r="A358" s="251"/>
      <c r="B358" s="228"/>
      <c r="C358" s="267"/>
      <c r="D358" s="428" t="s">
        <v>91</v>
      </c>
      <c r="E358" s="429"/>
      <c r="F358" s="430"/>
      <c r="G358" s="249">
        <f t="shared" ref="G358:G407" si="218">H358+I358+J358+K358+L358+M358+N358+O358+P358+Q358+R358+S358+T358+U358+V358</f>
        <v>0</v>
      </c>
      <c r="H358" s="268">
        <f>H58</f>
        <v>0</v>
      </c>
      <c r="I358" s="268">
        <f t="shared" ref="I358:V358" si="219">I58</f>
        <v>0</v>
      </c>
      <c r="J358" s="268">
        <f t="shared" si="219"/>
        <v>0</v>
      </c>
      <c r="K358" s="268">
        <f t="shared" si="219"/>
        <v>0</v>
      </c>
      <c r="L358" s="268">
        <f t="shared" si="219"/>
        <v>0</v>
      </c>
      <c r="M358" s="268">
        <f t="shared" si="219"/>
        <v>0</v>
      </c>
      <c r="N358" s="268">
        <f t="shared" si="219"/>
        <v>0</v>
      </c>
      <c r="O358" s="268">
        <f t="shared" si="219"/>
        <v>0</v>
      </c>
      <c r="P358" s="268">
        <f t="shared" si="219"/>
        <v>0</v>
      </c>
      <c r="Q358" s="268">
        <f t="shared" si="219"/>
        <v>0</v>
      </c>
      <c r="R358" s="268">
        <f t="shared" si="219"/>
        <v>0</v>
      </c>
      <c r="S358" s="268">
        <f t="shared" si="219"/>
        <v>0</v>
      </c>
      <c r="T358" s="268">
        <f t="shared" si="219"/>
        <v>0</v>
      </c>
      <c r="U358" s="268">
        <f t="shared" si="219"/>
        <v>0</v>
      </c>
      <c r="V358" s="268">
        <f t="shared" si="219"/>
        <v>0</v>
      </c>
      <c r="W358" s="1"/>
    </row>
    <row r="359" spans="1:23" ht="15.6">
      <c r="A359" s="251"/>
      <c r="B359" s="228"/>
      <c r="C359" s="267"/>
      <c r="D359" s="428" t="s">
        <v>286</v>
      </c>
      <c r="E359" s="429"/>
      <c r="F359" s="430"/>
      <c r="G359" s="249">
        <f t="shared" si="218"/>
        <v>0</v>
      </c>
      <c r="H359" s="268">
        <f>H164</f>
        <v>0</v>
      </c>
      <c r="I359" s="268">
        <f t="shared" ref="I359:V359" si="220">I164</f>
        <v>0</v>
      </c>
      <c r="J359" s="268">
        <f t="shared" si="220"/>
        <v>0</v>
      </c>
      <c r="K359" s="268">
        <f t="shared" si="220"/>
        <v>0</v>
      </c>
      <c r="L359" s="268">
        <f t="shared" si="220"/>
        <v>0</v>
      </c>
      <c r="M359" s="268">
        <f t="shared" si="220"/>
        <v>0</v>
      </c>
      <c r="N359" s="268">
        <f t="shared" si="220"/>
        <v>0</v>
      </c>
      <c r="O359" s="268">
        <f t="shared" si="220"/>
        <v>0</v>
      </c>
      <c r="P359" s="268">
        <f t="shared" si="220"/>
        <v>0</v>
      </c>
      <c r="Q359" s="268">
        <f t="shared" si="220"/>
        <v>0</v>
      </c>
      <c r="R359" s="268">
        <f t="shared" si="220"/>
        <v>0</v>
      </c>
      <c r="S359" s="268">
        <f t="shared" si="220"/>
        <v>0</v>
      </c>
      <c r="T359" s="268">
        <f t="shared" si="220"/>
        <v>0</v>
      </c>
      <c r="U359" s="268">
        <f t="shared" si="220"/>
        <v>0</v>
      </c>
      <c r="V359" s="268">
        <f t="shared" si="220"/>
        <v>0</v>
      </c>
      <c r="W359" s="1"/>
    </row>
    <row r="360" spans="1:23" ht="15.6">
      <c r="A360" s="251"/>
      <c r="B360" s="228"/>
      <c r="C360" s="267"/>
      <c r="D360" s="246">
        <v>231</v>
      </c>
      <c r="E360" s="404"/>
      <c r="F360" s="405"/>
      <c r="G360" s="254">
        <f t="shared" si="218"/>
        <v>12003</v>
      </c>
      <c r="H360" s="268">
        <f>H283</f>
        <v>1</v>
      </c>
      <c r="I360" s="268">
        <f t="shared" ref="I360:V360" si="221">I283</f>
        <v>1000</v>
      </c>
      <c r="J360" s="268">
        <f t="shared" si="221"/>
        <v>1000</v>
      </c>
      <c r="K360" s="268">
        <f t="shared" si="221"/>
        <v>1000</v>
      </c>
      <c r="L360" s="268">
        <f t="shared" si="221"/>
        <v>1</v>
      </c>
      <c r="M360" s="268">
        <f t="shared" si="221"/>
        <v>1000</v>
      </c>
      <c r="N360" s="268">
        <f t="shared" si="221"/>
        <v>1000</v>
      </c>
      <c r="O360" s="268">
        <f t="shared" si="221"/>
        <v>1000</v>
      </c>
      <c r="P360" s="268">
        <f t="shared" si="221"/>
        <v>1000</v>
      </c>
      <c r="Q360" s="268">
        <f t="shared" si="221"/>
        <v>1000</v>
      </c>
      <c r="R360" s="268">
        <f t="shared" si="221"/>
        <v>1000</v>
      </c>
      <c r="S360" s="268">
        <f t="shared" si="221"/>
        <v>1000</v>
      </c>
      <c r="T360" s="268">
        <f t="shared" si="221"/>
        <v>1</v>
      </c>
      <c r="U360" s="268">
        <f t="shared" si="221"/>
        <v>1000</v>
      </c>
      <c r="V360" s="268">
        <f t="shared" si="221"/>
        <v>1000</v>
      </c>
      <c r="W360" s="1"/>
    </row>
    <row r="361" spans="1:23" ht="15.6">
      <c r="A361" s="251"/>
      <c r="B361" s="228"/>
      <c r="C361" s="267"/>
      <c r="D361" s="246">
        <v>240</v>
      </c>
      <c r="E361" s="404"/>
      <c r="F361" s="405"/>
      <c r="G361" s="254">
        <f t="shared" si="218"/>
        <v>0</v>
      </c>
      <c r="H361" s="268">
        <f>H57</f>
        <v>0</v>
      </c>
      <c r="I361" s="268">
        <f t="shared" ref="I361:V361" si="222">I57</f>
        <v>0</v>
      </c>
      <c r="J361" s="268">
        <f t="shared" si="222"/>
        <v>0</v>
      </c>
      <c r="K361" s="268">
        <f t="shared" si="222"/>
        <v>0</v>
      </c>
      <c r="L361" s="268">
        <f t="shared" si="222"/>
        <v>0</v>
      </c>
      <c r="M361" s="268">
        <f t="shared" si="222"/>
        <v>0</v>
      </c>
      <c r="N361" s="268">
        <f t="shared" si="222"/>
        <v>0</v>
      </c>
      <c r="O361" s="268">
        <f t="shared" si="222"/>
        <v>0</v>
      </c>
      <c r="P361" s="268">
        <f t="shared" si="222"/>
        <v>0</v>
      </c>
      <c r="Q361" s="268">
        <f t="shared" si="222"/>
        <v>0</v>
      </c>
      <c r="R361" s="268">
        <f t="shared" si="222"/>
        <v>0</v>
      </c>
      <c r="S361" s="268">
        <f t="shared" si="222"/>
        <v>0</v>
      </c>
      <c r="T361" s="268">
        <f t="shared" si="222"/>
        <v>0</v>
      </c>
      <c r="U361" s="268">
        <f t="shared" si="222"/>
        <v>0</v>
      </c>
      <c r="V361" s="268">
        <f t="shared" si="222"/>
        <v>0</v>
      </c>
      <c r="W361" s="1"/>
    </row>
    <row r="362" spans="1:23" ht="15.6">
      <c r="A362" s="251"/>
      <c r="B362" s="228"/>
      <c r="C362" s="267"/>
      <c r="D362" s="246">
        <v>242</v>
      </c>
      <c r="E362" s="406"/>
      <c r="F362" s="407"/>
      <c r="G362" s="254">
        <f t="shared" si="218"/>
        <v>49800</v>
      </c>
      <c r="H362" s="268">
        <f>H363+H364+H365</f>
        <v>0</v>
      </c>
      <c r="I362" s="268">
        <f t="shared" ref="I362:V362" si="223">I363+I364+I365</f>
        <v>0</v>
      </c>
      <c r="J362" s="268">
        <f t="shared" si="223"/>
        <v>0</v>
      </c>
      <c r="K362" s="268">
        <f t="shared" si="223"/>
        <v>0</v>
      </c>
      <c r="L362" s="268">
        <f t="shared" si="223"/>
        <v>0</v>
      </c>
      <c r="M362" s="268">
        <f t="shared" si="223"/>
        <v>0</v>
      </c>
      <c r="N362" s="268">
        <f t="shared" si="223"/>
        <v>49800</v>
      </c>
      <c r="O362" s="268">
        <f t="shared" si="223"/>
        <v>0</v>
      </c>
      <c r="P362" s="268">
        <f t="shared" si="223"/>
        <v>0</v>
      </c>
      <c r="Q362" s="268">
        <f t="shared" si="223"/>
        <v>0</v>
      </c>
      <c r="R362" s="268">
        <f t="shared" si="223"/>
        <v>0</v>
      </c>
      <c r="S362" s="268">
        <f t="shared" si="223"/>
        <v>0</v>
      </c>
      <c r="T362" s="268">
        <f t="shared" si="223"/>
        <v>0</v>
      </c>
      <c r="U362" s="268">
        <f t="shared" si="223"/>
        <v>0</v>
      </c>
      <c r="V362" s="268">
        <f t="shared" si="223"/>
        <v>0</v>
      </c>
      <c r="W362" s="1"/>
    </row>
    <row r="363" spans="1:23" ht="15.6">
      <c r="A363" s="251"/>
      <c r="B363" s="228"/>
      <c r="C363" s="267"/>
      <c r="D363" s="428" t="s">
        <v>287</v>
      </c>
      <c r="E363" s="280"/>
      <c r="F363" s="281"/>
      <c r="G363" s="249">
        <f t="shared" si="218"/>
        <v>0</v>
      </c>
      <c r="H363" s="268">
        <f>H158</f>
        <v>0</v>
      </c>
      <c r="I363" s="268">
        <f t="shared" ref="I363:V363" si="224">I158</f>
        <v>0</v>
      </c>
      <c r="J363" s="268">
        <f t="shared" si="224"/>
        <v>0</v>
      </c>
      <c r="K363" s="268">
        <f t="shared" si="224"/>
        <v>0</v>
      </c>
      <c r="L363" s="268">
        <f t="shared" si="224"/>
        <v>0</v>
      </c>
      <c r="M363" s="268">
        <f t="shared" si="224"/>
        <v>0</v>
      </c>
      <c r="N363" s="268">
        <f t="shared" si="224"/>
        <v>0</v>
      </c>
      <c r="O363" s="268">
        <f t="shared" si="224"/>
        <v>0</v>
      </c>
      <c r="P363" s="268">
        <f t="shared" si="224"/>
        <v>0</v>
      </c>
      <c r="Q363" s="268">
        <f t="shared" si="224"/>
        <v>0</v>
      </c>
      <c r="R363" s="268">
        <f t="shared" si="224"/>
        <v>0</v>
      </c>
      <c r="S363" s="268">
        <f t="shared" si="224"/>
        <v>0</v>
      </c>
      <c r="T363" s="268">
        <f t="shared" si="224"/>
        <v>0</v>
      </c>
      <c r="U363" s="268">
        <f t="shared" si="224"/>
        <v>0</v>
      </c>
      <c r="V363" s="268">
        <f t="shared" si="224"/>
        <v>0</v>
      </c>
      <c r="W363" s="1"/>
    </row>
    <row r="364" spans="1:23" ht="15.6">
      <c r="A364" s="251"/>
      <c r="B364" s="228"/>
      <c r="C364" s="267"/>
      <c r="D364" s="428" t="s">
        <v>288</v>
      </c>
      <c r="E364" s="280"/>
      <c r="F364" s="281"/>
      <c r="G364" s="249">
        <f t="shared" si="218"/>
        <v>49800</v>
      </c>
      <c r="H364" s="268">
        <f>H118</f>
        <v>0</v>
      </c>
      <c r="I364" s="268">
        <f t="shared" ref="I364:V364" si="225">I118</f>
        <v>0</v>
      </c>
      <c r="J364" s="268">
        <f t="shared" si="225"/>
        <v>0</v>
      </c>
      <c r="K364" s="268">
        <f t="shared" si="225"/>
        <v>0</v>
      </c>
      <c r="L364" s="268">
        <f t="shared" si="225"/>
        <v>0</v>
      </c>
      <c r="M364" s="268">
        <f t="shared" si="225"/>
        <v>0</v>
      </c>
      <c r="N364" s="268">
        <f t="shared" si="225"/>
        <v>49800</v>
      </c>
      <c r="O364" s="268">
        <f t="shared" si="225"/>
        <v>0</v>
      </c>
      <c r="P364" s="268">
        <f t="shared" si="225"/>
        <v>0</v>
      </c>
      <c r="Q364" s="268">
        <f t="shared" si="225"/>
        <v>0</v>
      </c>
      <c r="R364" s="268">
        <f t="shared" si="225"/>
        <v>0</v>
      </c>
      <c r="S364" s="268">
        <f t="shared" si="225"/>
        <v>0</v>
      </c>
      <c r="T364" s="268">
        <f t="shared" si="225"/>
        <v>0</v>
      </c>
      <c r="U364" s="268">
        <f t="shared" si="225"/>
        <v>0</v>
      </c>
      <c r="V364" s="268">
        <f t="shared" si="225"/>
        <v>0</v>
      </c>
      <c r="W364" s="1"/>
    </row>
    <row r="365" spans="1:23" ht="15.6">
      <c r="A365" s="251"/>
      <c r="B365" s="259"/>
      <c r="C365" s="267"/>
      <c r="D365" s="428" t="s">
        <v>175</v>
      </c>
      <c r="E365" s="408"/>
      <c r="F365" s="409"/>
      <c r="G365" s="249">
        <f t="shared" si="218"/>
        <v>0</v>
      </c>
      <c r="H365" s="268">
        <f>H159</f>
        <v>0</v>
      </c>
      <c r="I365" s="268">
        <f t="shared" ref="I365:V365" si="226">I159</f>
        <v>0</v>
      </c>
      <c r="J365" s="268">
        <f t="shared" si="226"/>
        <v>0</v>
      </c>
      <c r="K365" s="268">
        <f t="shared" si="226"/>
        <v>0</v>
      </c>
      <c r="L365" s="268">
        <f t="shared" si="226"/>
        <v>0</v>
      </c>
      <c r="M365" s="268">
        <f t="shared" si="226"/>
        <v>0</v>
      </c>
      <c r="N365" s="268">
        <f t="shared" si="226"/>
        <v>0</v>
      </c>
      <c r="O365" s="268">
        <f t="shared" si="226"/>
        <v>0</v>
      </c>
      <c r="P365" s="268">
        <f t="shared" si="226"/>
        <v>0</v>
      </c>
      <c r="Q365" s="268">
        <f t="shared" si="226"/>
        <v>0</v>
      </c>
      <c r="R365" s="268">
        <f t="shared" si="226"/>
        <v>0</v>
      </c>
      <c r="S365" s="268">
        <f t="shared" si="226"/>
        <v>0</v>
      </c>
      <c r="T365" s="268">
        <f t="shared" si="226"/>
        <v>0</v>
      </c>
      <c r="U365" s="268">
        <f t="shared" si="226"/>
        <v>0</v>
      </c>
      <c r="V365" s="268">
        <f t="shared" si="226"/>
        <v>0</v>
      </c>
      <c r="W365" s="1"/>
    </row>
    <row r="366" spans="1:23" ht="15.6">
      <c r="A366" s="251"/>
      <c r="B366" s="228"/>
      <c r="C366" s="267"/>
      <c r="D366" s="246">
        <v>251</v>
      </c>
      <c r="E366" s="404"/>
      <c r="F366" s="405"/>
      <c r="G366" s="254">
        <f t="shared" si="218"/>
        <v>12435407</v>
      </c>
      <c r="H366" s="268">
        <f t="shared" ref="H366:V366" si="227">H78+H269</f>
        <v>430</v>
      </c>
      <c r="I366" s="268">
        <f t="shared" si="227"/>
        <v>982000</v>
      </c>
      <c r="J366" s="268">
        <f t="shared" si="227"/>
        <v>1446000</v>
      </c>
      <c r="K366" s="268">
        <f t="shared" si="227"/>
        <v>980000</v>
      </c>
      <c r="L366" s="268">
        <f t="shared" si="227"/>
        <v>769</v>
      </c>
      <c r="M366" s="268">
        <f t="shared" si="227"/>
        <v>517000</v>
      </c>
      <c r="N366" s="268">
        <f t="shared" si="227"/>
        <v>2183000</v>
      </c>
      <c r="O366" s="268">
        <f t="shared" si="227"/>
        <v>1346000</v>
      </c>
      <c r="P366" s="268">
        <f t="shared" si="227"/>
        <v>517000</v>
      </c>
      <c r="Q366" s="268">
        <f t="shared" si="227"/>
        <v>1477000</v>
      </c>
      <c r="R366" s="268">
        <f t="shared" si="227"/>
        <v>681000</v>
      </c>
      <c r="S366" s="268">
        <f t="shared" si="227"/>
        <v>1076000</v>
      </c>
      <c r="T366" s="268">
        <f t="shared" si="227"/>
        <v>1208</v>
      </c>
      <c r="U366" s="268">
        <f t="shared" si="227"/>
        <v>316000</v>
      </c>
      <c r="V366" s="268">
        <f t="shared" si="227"/>
        <v>912000</v>
      </c>
      <c r="W366" s="1"/>
    </row>
    <row r="367" spans="1:23" ht="15.6">
      <c r="A367" s="370"/>
      <c r="B367" s="371"/>
      <c r="C367" s="267"/>
      <c r="D367" s="246">
        <v>262</v>
      </c>
      <c r="E367" s="404"/>
      <c r="F367" s="405"/>
      <c r="G367" s="254">
        <f t="shared" si="218"/>
        <v>0</v>
      </c>
      <c r="H367" s="268">
        <f>H275</f>
        <v>0</v>
      </c>
      <c r="I367" s="268">
        <f t="shared" ref="I367:V367" si="228">I275</f>
        <v>0</v>
      </c>
      <c r="J367" s="268">
        <f t="shared" si="228"/>
        <v>0</v>
      </c>
      <c r="K367" s="268">
        <f t="shared" si="228"/>
        <v>0</v>
      </c>
      <c r="L367" s="268">
        <f t="shared" si="228"/>
        <v>0</v>
      </c>
      <c r="M367" s="268">
        <f t="shared" si="228"/>
        <v>0</v>
      </c>
      <c r="N367" s="268">
        <f t="shared" si="228"/>
        <v>0</v>
      </c>
      <c r="O367" s="268">
        <f t="shared" si="228"/>
        <v>0</v>
      </c>
      <c r="P367" s="268">
        <f t="shared" si="228"/>
        <v>0</v>
      </c>
      <c r="Q367" s="268">
        <f t="shared" si="228"/>
        <v>0</v>
      </c>
      <c r="R367" s="268">
        <f t="shared" si="228"/>
        <v>0</v>
      </c>
      <c r="S367" s="268">
        <f t="shared" si="228"/>
        <v>0</v>
      </c>
      <c r="T367" s="268">
        <f t="shared" si="228"/>
        <v>0</v>
      </c>
      <c r="U367" s="268">
        <f t="shared" si="228"/>
        <v>0</v>
      </c>
      <c r="V367" s="268">
        <f t="shared" si="228"/>
        <v>0</v>
      </c>
      <c r="W367" s="1"/>
    </row>
    <row r="368" spans="1:23" ht="15.6">
      <c r="A368" s="428"/>
      <c r="B368" s="429"/>
      <c r="C368" s="267"/>
      <c r="D368" s="246">
        <v>263</v>
      </c>
      <c r="E368" s="404"/>
      <c r="F368" s="405"/>
      <c r="G368" s="254">
        <f t="shared" si="218"/>
        <v>1481424</v>
      </c>
      <c r="H368" s="268">
        <f>H271</f>
        <v>0</v>
      </c>
      <c r="I368" s="268">
        <f t="shared" ref="I368:V368" si="229">I271</f>
        <v>80000</v>
      </c>
      <c r="J368" s="268">
        <f t="shared" si="229"/>
        <v>160000</v>
      </c>
      <c r="K368" s="268">
        <f t="shared" si="229"/>
        <v>240000</v>
      </c>
      <c r="L368" s="268">
        <f t="shared" si="229"/>
        <v>152</v>
      </c>
      <c r="M368" s="268">
        <f t="shared" si="229"/>
        <v>80000</v>
      </c>
      <c r="N368" s="268">
        <f t="shared" si="229"/>
        <v>240000</v>
      </c>
      <c r="O368" s="268">
        <f t="shared" si="229"/>
        <v>204000</v>
      </c>
      <c r="P368" s="268">
        <f t="shared" si="229"/>
        <v>80000</v>
      </c>
      <c r="Q368" s="268">
        <f t="shared" si="229"/>
        <v>0</v>
      </c>
      <c r="R368" s="268">
        <f t="shared" si="229"/>
        <v>80000</v>
      </c>
      <c r="S368" s="268">
        <f t="shared" si="229"/>
        <v>80000</v>
      </c>
      <c r="T368" s="268">
        <f t="shared" si="229"/>
        <v>272</v>
      </c>
      <c r="U368" s="268">
        <f t="shared" si="229"/>
        <v>77000</v>
      </c>
      <c r="V368" s="268">
        <f t="shared" si="229"/>
        <v>160000</v>
      </c>
      <c r="W368" s="1"/>
    </row>
    <row r="369" spans="1:23" ht="15.6">
      <c r="A369" s="251"/>
      <c r="B369" s="228"/>
      <c r="C369" s="252" t="s">
        <v>289</v>
      </c>
      <c r="D369" s="246">
        <v>290</v>
      </c>
      <c r="E369" s="404"/>
      <c r="F369" s="405"/>
      <c r="G369" s="254">
        <f t="shared" si="218"/>
        <v>237511</v>
      </c>
      <c r="H369" s="269">
        <f>H370+H371+H372+H373+H374+H375+H376+H377+H378</f>
        <v>3</v>
      </c>
      <c r="I369" s="269">
        <f t="shared" ref="I369:V369" si="230">I370+I371+I372+I373+I374+I375+I376+I377+I378</f>
        <v>32000</v>
      </c>
      <c r="J369" s="269">
        <f t="shared" si="230"/>
        <v>2000</v>
      </c>
      <c r="K369" s="269">
        <f t="shared" si="230"/>
        <v>53000</v>
      </c>
      <c r="L369" s="269">
        <f t="shared" si="230"/>
        <v>7</v>
      </c>
      <c r="M369" s="269">
        <f t="shared" si="230"/>
        <v>4000</v>
      </c>
      <c r="N369" s="269">
        <f>N370+N371+N372+N373+N374+N375+N376+N377+N378</f>
        <v>117500</v>
      </c>
      <c r="O369" s="269">
        <f t="shared" si="230"/>
        <v>3300</v>
      </c>
      <c r="P369" s="269">
        <f t="shared" si="230"/>
        <v>3200</v>
      </c>
      <c r="Q369" s="269">
        <f t="shared" si="230"/>
        <v>9500</v>
      </c>
      <c r="R369" s="269">
        <f t="shared" si="230"/>
        <v>6000</v>
      </c>
      <c r="S369" s="269">
        <f t="shared" si="230"/>
        <v>1000</v>
      </c>
      <c r="T369" s="269">
        <f t="shared" si="230"/>
        <v>1</v>
      </c>
      <c r="U369" s="269">
        <f t="shared" si="230"/>
        <v>2000</v>
      </c>
      <c r="V369" s="269">
        <f t="shared" si="230"/>
        <v>4000</v>
      </c>
      <c r="W369" s="1"/>
    </row>
    <row r="370" spans="1:23" ht="15.6">
      <c r="A370" s="251"/>
      <c r="B370" s="228"/>
      <c r="C370" s="252"/>
      <c r="D370" s="255" t="s">
        <v>290</v>
      </c>
      <c r="E370" s="255"/>
      <c r="F370" s="255"/>
      <c r="G370" s="249">
        <f t="shared" si="218"/>
        <v>4200</v>
      </c>
      <c r="H370" s="269">
        <f>H60</f>
        <v>0</v>
      </c>
      <c r="I370" s="269">
        <f t="shared" ref="I370:V370" si="231">I60</f>
        <v>0</v>
      </c>
      <c r="J370" s="269">
        <f t="shared" si="231"/>
        <v>0</v>
      </c>
      <c r="K370" s="269">
        <f t="shared" si="231"/>
        <v>0</v>
      </c>
      <c r="L370" s="269">
        <f t="shared" si="231"/>
        <v>0</v>
      </c>
      <c r="M370" s="269">
        <f t="shared" si="231"/>
        <v>1000</v>
      </c>
      <c r="N370" s="269">
        <f t="shared" si="231"/>
        <v>0</v>
      </c>
      <c r="O370" s="269">
        <f t="shared" si="231"/>
        <v>1000</v>
      </c>
      <c r="P370" s="269">
        <f t="shared" si="231"/>
        <v>1200</v>
      </c>
      <c r="Q370" s="269">
        <f t="shared" si="231"/>
        <v>1000</v>
      </c>
      <c r="R370" s="269">
        <f t="shared" si="231"/>
        <v>0</v>
      </c>
      <c r="S370" s="269">
        <f t="shared" si="231"/>
        <v>0</v>
      </c>
      <c r="T370" s="269">
        <f t="shared" si="231"/>
        <v>0</v>
      </c>
      <c r="U370" s="269">
        <f t="shared" si="231"/>
        <v>0</v>
      </c>
      <c r="V370" s="269">
        <f t="shared" si="231"/>
        <v>0</v>
      </c>
      <c r="W370" s="1"/>
    </row>
    <row r="371" spans="1:23" ht="15.6">
      <c r="A371" s="251"/>
      <c r="B371" s="228"/>
      <c r="C371" s="252"/>
      <c r="D371" s="428" t="s">
        <v>231</v>
      </c>
      <c r="E371" s="429"/>
      <c r="F371" s="430"/>
      <c r="G371" s="249">
        <f t="shared" si="218"/>
        <v>190000</v>
      </c>
      <c r="H371" s="269">
        <f t="shared" ref="H371:V374" si="232">H61+H253</f>
        <v>0</v>
      </c>
      <c r="I371" s="269">
        <f t="shared" si="232"/>
        <v>30000</v>
      </c>
      <c r="J371" s="269">
        <f t="shared" si="232"/>
        <v>1000</v>
      </c>
      <c r="K371" s="269">
        <f t="shared" si="232"/>
        <v>50000</v>
      </c>
      <c r="L371" s="269">
        <f t="shared" si="232"/>
        <v>0</v>
      </c>
      <c r="M371" s="269">
        <f t="shared" si="232"/>
        <v>1000</v>
      </c>
      <c r="N371" s="269">
        <f t="shared" si="232"/>
        <v>100000</v>
      </c>
      <c r="O371" s="269">
        <f t="shared" si="232"/>
        <v>0</v>
      </c>
      <c r="P371" s="269">
        <f t="shared" si="232"/>
        <v>0</v>
      </c>
      <c r="Q371" s="269">
        <f t="shared" si="232"/>
        <v>5000</v>
      </c>
      <c r="R371" s="269">
        <f t="shared" si="232"/>
        <v>3000</v>
      </c>
      <c r="S371" s="269">
        <f t="shared" si="232"/>
        <v>0</v>
      </c>
      <c r="T371" s="269">
        <f t="shared" si="232"/>
        <v>0</v>
      </c>
      <c r="U371" s="269">
        <f t="shared" si="232"/>
        <v>0</v>
      </c>
      <c r="V371" s="269">
        <f t="shared" si="232"/>
        <v>0</v>
      </c>
      <c r="W371" s="1"/>
    </row>
    <row r="372" spans="1:23" ht="15.6">
      <c r="A372" s="251"/>
      <c r="B372" s="228"/>
      <c r="C372" s="252"/>
      <c r="D372" s="428" t="s">
        <v>291</v>
      </c>
      <c r="E372" s="429"/>
      <c r="F372" s="430"/>
      <c r="G372" s="249">
        <f t="shared" si="218"/>
        <v>5500</v>
      </c>
      <c r="H372" s="269">
        <f t="shared" si="232"/>
        <v>0</v>
      </c>
      <c r="I372" s="269">
        <f t="shared" si="232"/>
        <v>0</v>
      </c>
      <c r="J372" s="269">
        <f t="shared" si="232"/>
        <v>0</v>
      </c>
      <c r="K372" s="269">
        <f t="shared" si="232"/>
        <v>0</v>
      </c>
      <c r="L372" s="269">
        <f t="shared" si="232"/>
        <v>0</v>
      </c>
      <c r="M372" s="269">
        <f t="shared" si="232"/>
        <v>0</v>
      </c>
      <c r="N372" s="269">
        <f t="shared" si="232"/>
        <v>5000</v>
      </c>
      <c r="O372" s="269">
        <f t="shared" si="232"/>
        <v>0</v>
      </c>
      <c r="P372" s="269">
        <f t="shared" si="232"/>
        <v>0</v>
      </c>
      <c r="Q372" s="269">
        <f t="shared" si="232"/>
        <v>500</v>
      </c>
      <c r="R372" s="269">
        <f t="shared" si="232"/>
        <v>0</v>
      </c>
      <c r="S372" s="269">
        <f t="shared" si="232"/>
        <v>0</v>
      </c>
      <c r="T372" s="269">
        <f t="shared" si="232"/>
        <v>0</v>
      </c>
      <c r="U372" s="269">
        <f t="shared" si="232"/>
        <v>0</v>
      </c>
      <c r="V372" s="269">
        <f t="shared" si="232"/>
        <v>0</v>
      </c>
      <c r="W372" s="1"/>
    </row>
    <row r="373" spans="1:23" ht="15.6">
      <c r="A373" s="251"/>
      <c r="B373" s="228"/>
      <c r="C373" s="252"/>
      <c r="D373" s="428" t="s">
        <v>101</v>
      </c>
      <c r="E373" s="429"/>
      <c r="F373" s="430"/>
      <c r="G373" s="249">
        <f t="shared" si="218"/>
        <v>5000</v>
      </c>
      <c r="H373" s="269">
        <f t="shared" si="232"/>
        <v>0</v>
      </c>
      <c r="I373" s="269">
        <f t="shared" si="232"/>
        <v>0</v>
      </c>
      <c r="J373" s="269">
        <f t="shared" si="232"/>
        <v>0</v>
      </c>
      <c r="K373" s="269">
        <f t="shared" si="232"/>
        <v>0</v>
      </c>
      <c r="L373" s="269">
        <f t="shared" si="232"/>
        <v>0</v>
      </c>
      <c r="M373" s="269">
        <f t="shared" si="232"/>
        <v>0</v>
      </c>
      <c r="N373" s="269">
        <f t="shared" si="232"/>
        <v>2000</v>
      </c>
      <c r="O373" s="269">
        <f t="shared" si="232"/>
        <v>0</v>
      </c>
      <c r="P373" s="269">
        <f t="shared" si="232"/>
        <v>0</v>
      </c>
      <c r="Q373" s="269">
        <f t="shared" si="232"/>
        <v>0</v>
      </c>
      <c r="R373" s="269">
        <f t="shared" si="232"/>
        <v>0</v>
      </c>
      <c r="S373" s="269">
        <f t="shared" si="232"/>
        <v>0</v>
      </c>
      <c r="T373" s="269">
        <f t="shared" si="232"/>
        <v>0</v>
      </c>
      <c r="U373" s="269">
        <f t="shared" si="232"/>
        <v>0</v>
      </c>
      <c r="V373" s="269">
        <f t="shared" si="232"/>
        <v>3000</v>
      </c>
      <c r="W373" s="1"/>
    </row>
    <row r="374" spans="1:23" ht="15.6">
      <c r="A374" s="251"/>
      <c r="B374" s="228"/>
      <c r="C374" s="252"/>
      <c r="D374" s="428" t="s">
        <v>233</v>
      </c>
      <c r="E374" s="429"/>
      <c r="F374" s="430"/>
      <c r="G374" s="249">
        <f t="shared" si="218"/>
        <v>4000</v>
      </c>
      <c r="H374" s="250">
        <f t="shared" si="232"/>
        <v>0</v>
      </c>
      <c r="I374" s="250">
        <f t="shared" si="232"/>
        <v>1000</v>
      </c>
      <c r="J374" s="250">
        <f t="shared" si="232"/>
        <v>0</v>
      </c>
      <c r="K374" s="250">
        <f t="shared" si="232"/>
        <v>0</v>
      </c>
      <c r="L374" s="250">
        <f t="shared" si="232"/>
        <v>0</v>
      </c>
      <c r="M374" s="250">
        <f t="shared" si="232"/>
        <v>0</v>
      </c>
      <c r="N374" s="250">
        <f t="shared" si="232"/>
        <v>1000</v>
      </c>
      <c r="O374" s="250">
        <f t="shared" si="232"/>
        <v>0</v>
      </c>
      <c r="P374" s="250">
        <f t="shared" si="232"/>
        <v>0</v>
      </c>
      <c r="Q374" s="250">
        <f t="shared" si="232"/>
        <v>0</v>
      </c>
      <c r="R374" s="250">
        <f t="shared" si="232"/>
        <v>1000</v>
      </c>
      <c r="S374" s="250">
        <f t="shared" si="232"/>
        <v>0</v>
      </c>
      <c r="T374" s="250">
        <f t="shared" si="232"/>
        <v>0</v>
      </c>
      <c r="U374" s="250">
        <f t="shared" si="232"/>
        <v>1000</v>
      </c>
      <c r="V374" s="250">
        <f t="shared" si="232"/>
        <v>0</v>
      </c>
      <c r="W374" s="1"/>
    </row>
    <row r="375" spans="1:23" ht="15.6">
      <c r="A375" s="251"/>
      <c r="B375" s="228"/>
      <c r="C375" s="252"/>
      <c r="D375" s="428" t="s">
        <v>292</v>
      </c>
      <c r="E375" s="429"/>
      <c r="F375" s="430"/>
      <c r="G375" s="249">
        <f t="shared" si="218"/>
        <v>14805</v>
      </c>
      <c r="H375" s="250">
        <f>H65</f>
        <v>2</v>
      </c>
      <c r="I375" s="250">
        <f t="shared" ref="I375:V375" si="233">I65</f>
        <v>0</v>
      </c>
      <c r="J375" s="250">
        <f t="shared" si="233"/>
        <v>0</v>
      </c>
      <c r="K375" s="250">
        <f t="shared" si="233"/>
        <v>0</v>
      </c>
      <c r="L375" s="250">
        <f t="shared" si="233"/>
        <v>3</v>
      </c>
      <c r="M375" s="250">
        <f t="shared" si="233"/>
        <v>1000</v>
      </c>
      <c r="N375" s="250">
        <f t="shared" si="233"/>
        <v>8500</v>
      </c>
      <c r="O375" s="250">
        <f t="shared" si="233"/>
        <v>1300</v>
      </c>
      <c r="P375" s="250">
        <f t="shared" si="233"/>
        <v>1000</v>
      </c>
      <c r="Q375" s="250">
        <f t="shared" si="233"/>
        <v>2000</v>
      </c>
      <c r="R375" s="250">
        <f t="shared" si="233"/>
        <v>1000</v>
      </c>
      <c r="S375" s="250">
        <f t="shared" si="233"/>
        <v>0</v>
      </c>
      <c r="T375" s="250">
        <f t="shared" si="233"/>
        <v>0</v>
      </c>
      <c r="U375" s="250">
        <f t="shared" si="233"/>
        <v>0</v>
      </c>
      <c r="V375" s="250">
        <f t="shared" si="233"/>
        <v>0</v>
      </c>
      <c r="W375" s="1"/>
    </row>
    <row r="376" spans="1:23" ht="15.6">
      <c r="A376" s="251"/>
      <c r="B376" s="228"/>
      <c r="C376" s="252"/>
      <c r="D376" s="428" t="s">
        <v>104</v>
      </c>
      <c r="E376" s="429"/>
      <c r="F376" s="430"/>
      <c r="G376" s="249">
        <f t="shared" si="218"/>
        <v>2003</v>
      </c>
      <c r="H376" s="250">
        <f t="shared" ref="H376:V376" si="234">H66+H102+H115+H257+H279</f>
        <v>0</v>
      </c>
      <c r="I376" s="250">
        <f t="shared" si="234"/>
        <v>0</v>
      </c>
      <c r="J376" s="250">
        <f t="shared" si="234"/>
        <v>0</v>
      </c>
      <c r="K376" s="250">
        <f t="shared" si="234"/>
        <v>2000</v>
      </c>
      <c r="L376" s="250">
        <f t="shared" si="234"/>
        <v>3</v>
      </c>
      <c r="M376" s="250">
        <f t="shared" si="234"/>
        <v>0</v>
      </c>
      <c r="N376" s="250">
        <f t="shared" si="234"/>
        <v>0</v>
      </c>
      <c r="O376" s="250">
        <f t="shared" si="234"/>
        <v>0</v>
      </c>
      <c r="P376" s="250">
        <f t="shared" si="234"/>
        <v>0</v>
      </c>
      <c r="Q376" s="250">
        <f t="shared" si="234"/>
        <v>0</v>
      </c>
      <c r="R376" s="250">
        <f t="shared" si="234"/>
        <v>0</v>
      </c>
      <c r="S376" s="250">
        <f t="shared" si="234"/>
        <v>0</v>
      </c>
      <c r="T376" s="250">
        <f t="shared" si="234"/>
        <v>0</v>
      </c>
      <c r="U376" s="250">
        <f t="shared" si="234"/>
        <v>0</v>
      </c>
      <c r="V376" s="250">
        <f t="shared" si="234"/>
        <v>0</v>
      </c>
      <c r="W376" s="1"/>
    </row>
    <row r="377" spans="1:23" ht="15.6">
      <c r="A377" s="251"/>
      <c r="B377" s="270"/>
      <c r="C377" s="252"/>
      <c r="D377" s="428" t="s">
        <v>293</v>
      </c>
      <c r="E377" s="429"/>
      <c r="F377" s="430"/>
      <c r="G377" s="249">
        <f t="shared" si="218"/>
        <v>12003</v>
      </c>
      <c r="H377" s="250">
        <f>H79</f>
        <v>1</v>
      </c>
      <c r="I377" s="250">
        <f t="shared" ref="I377:V377" si="235">I79</f>
        <v>1000</v>
      </c>
      <c r="J377" s="250">
        <f t="shared" si="235"/>
        <v>1000</v>
      </c>
      <c r="K377" s="250">
        <f t="shared" si="235"/>
        <v>1000</v>
      </c>
      <c r="L377" s="250">
        <f t="shared" si="235"/>
        <v>1</v>
      </c>
      <c r="M377" s="250">
        <f t="shared" si="235"/>
        <v>1000</v>
      </c>
      <c r="N377" s="250">
        <f t="shared" si="235"/>
        <v>1000</v>
      </c>
      <c r="O377" s="250">
        <f t="shared" si="235"/>
        <v>1000</v>
      </c>
      <c r="P377" s="250">
        <f t="shared" si="235"/>
        <v>1000</v>
      </c>
      <c r="Q377" s="250">
        <f t="shared" si="235"/>
        <v>1000</v>
      </c>
      <c r="R377" s="250">
        <f t="shared" si="235"/>
        <v>1000</v>
      </c>
      <c r="S377" s="250">
        <f t="shared" si="235"/>
        <v>1000</v>
      </c>
      <c r="T377" s="250">
        <f t="shared" si="235"/>
        <v>1</v>
      </c>
      <c r="U377" s="250">
        <f t="shared" si="235"/>
        <v>1000</v>
      </c>
      <c r="V377" s="250">
        <f t="shared" si="235"/>
        <v>1000</v>
      </c>
      <c r="W377" s="1"/>
    </row>
    <row r="378" spans="1:23" ht="15.6">
      <c r="A378" s="251"/>
      <c r="B378" s="270"/>
      <c r="C378" s="252"/>
      <c r="D378" s="428" t="s">
        <v>294</v>
      </c>
      <c r="E378" s="429"/>
      <c r="F378" s="430"/>
      <c r="G378" s="249">
        <f t="shared" si="218"/>
        <v>0</v>
      </c>
      <c r="H378" s="250">
        <f>H83</f>
        <v>0</v>
      </c>
      <c r="I378" s="250">
        <f t="shared" ref="I378:V378" si="236">I83</f>
        <v>0</v>
      </c>
      <c r="J378" s="250">
        <f t="shared" si="236"/>
        <v>0</v>
      </c>
      <c r="K378" s="250">
        <f t="shared" si="236"/>
        <v>0</v>
      </c>
      <c r="L378" s="250">
        <f t="shared" si="236"/>
        <v>0</v>
      </c>
      <c r="M378" s="250">
        <f t="shared" si="236"/>
        <v>0</v>
      </c>
      <c r="N378" s="250">
        <f t="shared" si="236"/>
        <v>0</v>
      </c>
      <c r="O378" s="250">
        <f t="shared" si="236"/>
        <v>0</v>
      </c>
      <c r="P378" s="250">
        <f t="shared" si="236"/>
        <v>0</v>
      </c>
      <c r="Q378" s="250">
        <f t="shared" si="236"/>
        <v>0</v>
      </c>
      <c r="R378" s="250">
        <f t="shared" si="236"/>
        <v>0</v>
      </c>
      <c r="S378" s="250">
        <f t="shared" si="236"/>
        <v>0</v>
      </c>
      <c r="T378" s="250">
        <f t="shared" si="236"/>
        <v>0</v>
      </c>
      <c r="U378" s="250">
        <f t="shared" si="236"/>
        <v>0</v>
      </c>
      <c r="V378" s="250">
        <f t="shared" si="236"/>
        <v>0</v>
      </c>
      <c r="W378" s="1"/>
    </row>
    <row r="379" spans="1:23" ht="15.6">
      <c r="A379" s="251"/>
      <c r="B379" s="270"/>
      <c r="C379" s="252"/>
      <c r="D379" s="246">
        <v>310</v>
      </c>
      <c r="E379" s="404"/>
      <c r="F379" s="405"/>
      <c r="G379" s="254">
        <f t="shared" si="218"/>
        <v>8550000</v>
      </c>
      <c r="H379" s="250">
        <f>H380+H381+H382+H383+H384+H385+H386+H387+H388+H389+H391+H390</f>
        <v>0</v>
      </c>
      <c r="I379" s="250">
        <f t="shared" ref="I379:V379" si="237">I380+I381+I382+I383+I384+I385+I386+I387+I388+I389+I391+I390</f>
        <v>0</v>
      </c>
      <c r="J379" s="250">
        <f t="shared" si="237"/>
        <v>0</v>
      </c>
      <c r="K379" s="250">
        <f t="shared" si="237"/>
        <v>0</v>
      </c>
      <c r="L379" s="250">
        <f t="shared" si="237"/>
        <v>0</v>
      </c>
      <c r="M379" s="250">
        <f t="shared" si="237"/>
        <v>1050000</v>
      </c>
      <c r="N379" s="250">
        <f t="shared" si="237"/>
        <v>6500000</v>
      </c>
      <c r="O379" s="250">
        <f t="shared" si="237"/>
        <v>1000000</v>
      </c>
      <c r="P379" s="250">
        <f t="shared" si="237"/>
        <v>0</v>
      </c>
      <c r="Q379" s="250">
        <f t="shared" si="237"/>
        <v>0</v>
      </c>
      <c r="R379" s="250">
        <f t="shared" si="237"/>
        <v>0</v>
      </c>
      <c r="S379" s="250">
        <f t="shared" si="237"/>
        <v>0</v>
      </c>
      <c r="T379" s="250">
        <f t="shared" si="237"/>
        <v>0</v>
      </c>
      <c r="U379" s="250">
        <f t="shared" si="237"/>
        <v>0</v>
      </c>
      <c r="V379" s="250">
        <f t="shared" si="237"/>
        <v>0</v>
      </c>
      <c r="W379" s="1"/>
    </row>
    <row r="380" spans="1:23" ht="15.6">
      <c r="A380" s="251"/>
      <c r="B380" s="270"/>
      <c r="C380" s="252"/>
      <c r="D380" s="428" t="s">
        <v>295</v>
      </c>
      <c r="E380" s="429"/>
      <c r="F380" s="430"/>
      <c r="G380" s="249">
        <f t="shared" si="218"/>
        <v>3000000</v>
      </c>
      <c r="H380" s="250">
        <f>H84</f>
        <v>0</v>
      </c>
      <c r="I380" s="250">
        <f t="shared" ref="I380:V380" si="238">I84</f>
        <v>0</v>
      </c>
      <c r="J380" s="250">
        <f t="shared" si="238"/>
        <v>0</v>
      </c>
      <c r="K380" s="250">
        <f t="shared" si="238"/>
        <v>0</v>
      </c>
      <c r="L380" s="250">
        <f t="shared" si="238"/>
        <v>0</v>
      </c>
      <c r="M380" s="250">
        <f t="shared" si="238"/>
        <v>1000000</v>
      </c>
      <c r="N380" s="250">
        <f t="shared" si="238"/>
        <v>1000000</v>
      </c>
      <c r="O380" s="250">
        <f t="shared" si="238"/>
        <v>1000000</v>
      </c>
      <c r="P380" s="250">
        <f t="shared" si="238"/>
        <v>0</v>
      </c>
      <c r="Q380" s="250">
        <f t="shared" si="238"/>
        <v>0</v>
      </c>
      <c r="R380" s="250">
        <f t="shared" si="238"/>
        <v>0</v>
      </c>
      <c r="S380" s="250">
        <f t="shared" si="238"/>
        <v>0</v>
      </c>
      <c r="T380" s="250">
        <f t="shared" si="238"/>
        <v>0</v>
      </c>
      <c r="U380" s="250">
        <f t="shared" si="238"/>
        <v>0</v>
      </c>
      <c r="V380" s="250">
        <f t="shared" si="238"/>
        <v>0</v>
      </c>
      <c r="W380" s="1"/>
    </row>
    <row r="381" spans="1:23" ht="15.6">
      <c r="A381" s="251"/>
      <c r="B381" s="270"/>
      <c r="C381" s="252"/>
      <c r="D381" s="428" t="s">
        <v>150</v>
      </c>
      <c r="E381" s="429"/>
      <c r="F381" s="430"/>
      <c r="G381" s="249">
        <f t="shared" si="218"/>
        <v>0</v>
      </c>
      <c r="H381" s="250">
        <f>H229</f>
        <v>0</v>
      </c>
      <c r="I381" s="250">
        <f t="shared" ref="I381:V381" si="239">I229</f>
        <v>0</v>
      </c>
      <c r="J381" s="250">
        <f t="shared" si="239"/>
        <v>0</v>
      </c>
      <c r="K381" s="250">
        <f t="shared" si="239"/>
        <v>0</v>
      </c>
      <c r="L381" s="250">
        <f t="shared" si="239"/>
        <v>0</v>
      </c>
      <c r="M381" s="250">
        <f t="shared" si="239"/>
        <v>0</v>
      </c>
      <c r="N381" s="250">
        <f t="shared" si="239"/>
        <v>0</v>
      </c>
      <c r="O381" s="250">
        <f t="shared" si="239"/>
        <v>0</v>
      </c>
      <c r="P381" s="250">
        <f t="shared" si="239"/>
        <v>0</v>
      </c>
      <c r="Q381" s="250">
        <f t="shared" si="239"/>
        <v>0</v>
      </c>
      <c r="R381" s="250">
        <f t="shared" si="239"/>
        <v>0</v>
      </c>
      <c r="S381" s="250">
        <f t="shared" si="239"/>
        <v>0</v>
      </c>
      <c r="T381" s="250">
        <f t="shared" si="239"/>
        <v>0</v>
      </c>
      <c r="U381" s="250">
        <f t="shared" si="239"/>
        <v>0</v>
      </c>
      <c r="V381" s="250">
        <f t="shared" si="239"/>
        <v>0</v>
      </c>
      <c r="W381" s="1"/>
    </row>
    <row r="382" spans="1:23" ht="15.6">
      <c r="A382" s="251"/>
      <c r="B382" s="270"/>
      <c r="C382" s="252"/>
      <c r="D382" s="428" t="s">
        <v>377</v>
      </c>
      <c r="E382" s="429"/>
      <c r="F382" s="430"/>
      <c r="G382" s="249">
        <f t="shared" si="218"/>
        <v>0</v>
      </c>
      <c r="H382" s="250">
        <f>H260</f>
        <v>0</v>
      </c>
      <c r="I382" s="250">
        <f t="shared" ref="I382:V382" si="240">I260</f>
        <v>0</v>
      </c>
      <c r="J382" s="250">
        <f t="shared" si="240"/>
        <v>0</v>
      </c>
      <c r="K382" s="250">
        <f t="shared" si="240"/>
        <v>0</v>
      </c>
      <c r="L382" s="250">
        <f t="shared" si="240"/>
        <v>0</v>
      </c>
      <c r="M382" s="250">
        <f t="shared" si="240"/>
        <v>0</v>
      </c>
      <c r="N382" s="250">
        <f t="shared" si="240"/>
        <v>0</v>
      </c>
      <c r="O382" s="250">
        <f t="shared" si="240"/>
        <v>0</v>
      </c>
      <c r="P382" s="250">
        <f t="shared" si="240"/>
        <v>0</v>
      </c>
      <c r="Q382" s="250">
        <f t="shared" si="240"/>
        <v>0</v>
      </c>
      <c r="R382" s="250">
        <f t="shared" si="240"/>
        <v>0</v>
      </c>
      <c r="S382" s="250">
        <f t="shared" si="240"/>
        <v>0</v>
      </c>
      <c r="T382" s="250">
        <v>0</v>
      </c>
      <c r="U382" s="250">
        <f t="shared" si="240"/>
        <v>0</v>
      </c>
      <c r="V382" s="250">
        <f t="shared" si="240"/>
        <v>0</v>
      </c>
      <c r="W382" s="1"/>
    </row>
    <row r="383" spans="1:23" ht="15.6">
      <c r="A383" s="251"/>
      <c r="B383" s="271"/>
      <c r="C383" s="267"/>
      <c r="D383" s="428" t="s">
        <v>296</v>
      </c>
      <c r="E383" s="429"/>
      <c r="F383" s="430"/>
      <c r="G383" s="249">
        <f t="shared" si="218"/>
        <v>0</v>
      </c>
      <c r="H383" s="250">
        <f>H136</f>
        <v>0</v>
      </c>
      <c r="I383" s="250">
        <f t="shared" ref="I383:V383" si="241">I136</f>
        <v>0</v>
      </c>
      <c r="J383" s="250">
        <f t="shared" si="241"/>
        <v>0</v>
      </c>
      <c r="K383" s="250">
        <f t="shared" si="241"/>
        <v>0</v>
      </c>
      <c r="L383" s="250">
        <f t="shared" si="241"/>
        <v>0</v>
      </c>
      <c r="M383" s="250">
        <f t="shared" si="241"/>
        <v>0</v>
      </c>
      <c r="N383" s="250">
        <f t="shared" si="241"/>
        <v>0</v>
      </c>
      <c r="O383" s="250">
        <f t="shared" si="241"/>
        <v>0</v>
      </c>
      <c r="P383" s="250">
        <f t="shared" si="241"/>
        <v>0</v>
      </c>
      <c r="Q383" s="250">
        <f t="shared" si="241"/>
        <v>0</v>
      </c>
      <c r="R383" s="250">
        <f t="shared" si="241"/>
        <v>0</v>
      </c>
      <c r="S383" s="250">
        <f t="shared" si="241"/>
        <v>0</v>
      </c>
      <c r="T383" s="250">
        <f t="shared" si="241"/>
        <v>0</v>
      </c>
      <c r="U383" s="250">
        <f t="shared" si="241"/>
        <v>0</v>
      </c>
      <c r="V383" s="250">
        <f t="shared" si="241"/>
        <v>0</v>
      </c>
      <c r="W383" s="1"/>
    </row>
    <row r="384" spans="1:23" ht="15.6">
      <c r="A384" s="251"/>
      <c r="B384" s="272"/>
      <c r="C384" s="273"/>
      <c r="D384" s="428" t="s">
        <v>297</v>
      </c>
      <c r="E384" s="429"/>
      <c r="F384" s="430"/>
      <c r="G384" s="249">
        <f t="shared" si="218"/>
        <v>50000</v>
      </c>
      <c r="H384" s="250">
        <f>H215</f>
        <v>0</v>
      </c>
      <c r="I384" s="250">
        <f t="shared" ref="I384:V384" si="242">I215</f>
        <v>0</v>
      </c>
      <c r="J384" s="250">
        <f t="shared" si="242"/>
        <v>0</v>
      </c>
      <c r="K384" s="250">
        <f t="shared" si="242"/>
        <v>0</v>
      </c>
      <c r="L384" s="250">
        <f t="shared" si="242"/>
        <v>0</v>
      </c>
      <c r="M384" s="250">
        <f t="shared" si="242"/>
        <v>50000</v>
      </c>
      <c r="N384" s="250">
        <f t="shared" si="242"/>
        <v>0</v>
      </c>
      <c r="O384" s="250">
        <f t="shared" si="242"/>
        <v>0</v>
      </c>
      <c r="P384" s="250">
        <f t="shared" si="242"/>
        <v>0</v>
      </c>
      <c r="Q384" s="250">
        <f t="shared" si="242"/>
        <v>0</v>
      </c>
      <c r="R384" s="250">
        <f t="shared" si="242"/>
        <v>0</v>
      </c>
      <c r="S384" s="250">
        <f t="shared" si="242"/>
        <v>0</v>
      </c>
      <c r="T384" s="250">
        <f t="shared" si="242"/>
        <v>0</v>
      </c>
      <c r="U384" s="250">
        <f t="shared" si="242"/>
        <v>0</v>
      </c>
      <c r="V384" s="250">
        <f t="shared" si="242"/>
        <v>0</v>
      </c>
      <c r="W384" s="1"/>
    </row>
    <row r="385" spans="1:23" ht="15.6">
      <c r="A385" s="251"/>
      <c r="B385" s="270"/>
      <c r="C385" s="273"/>
      <c r="D385" s="428" t="s">
        <v>199</v>
      </c>
      <c r="E385" s="429"/>
      <c r="F385" s="430"/>
      <c r="G385" s="249">
        <f t="shared" si="218"/>
        <v>0</v>
      </c>
      <c r="H385" s="250">
        <f>H194</f>
        <v>0</v>
      </c>
      <c r="I385" s="250">
        <f t="shared" ref="I385:V385" si="243">I194</f>
        <v>0</v>
      </c>
      <c r="J385" s="250">
        <f t="shared" si="243"/>
        <v>0</v>
      </c>
      <c r="K385" s="250">
        <f t="shared" si="243"/>
        <v>0</v>
      </c>
      <c r="L385" s="250">
        <f t="shared" si="243"/>
        <v>0</v>
      </c>
      <c r="M385" s="250">
        <f t="shared" si="243"/>
        <v>0</v>
      </c>
      <c r="N385" s="250">
        <f t="shared" si="243"/>
        <v>0</v>
      </c>
      <c r="O385" s="250">
        <f t="shared" si="243"/>
        <v>0</v>
      </c>
      <c r="P385" s="250">
        <f t="shared" si="243"/>
        <v>0</v>
      </c>
      <c r="Q385" s="250">
        <f t="shared" si="243"/>
        <v>0</v>
      </c>
      <c r="R385" s="250">
        <f t="shared" si="243"/>
        <v>0</v>
      </c>
      <c r="S385" s="250">
        <f t="shared" si="243"/>
        <v>0</v>
      </c>
      <c r="T385" s="250">
        <f t="shared" si="243"/>
        <v>0</v>
      </c>
      <c r="U385" s="250">
        <f t="shared" si="243"/>
        <v>0</v>
      </c>
      <c r="V385" s="250">
        <f t="shared" si="243"/>
        <v>0</v>
      </c>
      <c r="W385" s="1"/>
    </row>
    <row r="386" spans="1:23" ht="15.6">
      <c r="A386" s="251"/>
      <c r="B386" s="270"/>
      <c r="C386" s="273"/>
      <c r="D386" s="428" t="s">
        <v>298</v>
      </c>
      <c r="E386" s="429"/>
      <c r="F386" s="430"/>
      <c r="G386" s="249">
        <f t="shared" si="218"/>
        <v>0</v>
      </c>
      <c r="H386" s="250">
        <f>H210</f>
        <v>0</v>
      </c>
      <c r="I386" s="250">
        <f t="shared" ref="I386:V386" si="244">I210</f>
        <v>0</v>
      </c>
      <c r="J386" s="250">
        <f t="shared" si="244"/>
        <v>0</v>
      </c>
      <c r="K386" s="250">
        <f t="shared" si="244"/>
        <v>0</v>
      </c>
      <c r="L386" s="250">
        <f t="shared" si="244"/>
        <v>0</v>
      </c>
      <c r="M386" s="250">
        <f t="shared" si="244"/>
        <v>0</v>
      </c>
      <c r="N386" s="250">
        <f t="shared" si="244"/>
        <v>0</v>
      </c>
      <c r="O386" s="250">
        <f t="shared" si="244"/>
        <v>0</v>
      </c>
      <c r="P386" s="250">
        <f t="shared" si="244"/>
        <v>0</v>
      </c>
      <c r="Q386" s="250">
        <f t="shared" si="244"/>
        <v>0</v>
      </c>
      <c r="R386" s="250">
        <f t="shared" si="244"/>
        <v>0</v>
      </c>
      <c r="S386" s="250">
        <f t="shared" si="244"/>
        <v>0</v>
      </c>
      <c r="T386" s="250">
        <f t="shared" si="244"/>
        <v>0</v>
      </c>
      <c r="U386" s="250">
        <f t="shared" si="244"/>
        <v>0</v>
      </c>
      <c r="V386" s="250">
        <f t="shared" si="244"/>
        <v>0</v>
      </c>
      <c r="W386" s="1"/>
    </row>
    <row r="387" spans="1:23" ht="15.6">
      <c r="A387" s="251"/>
      <c r="B387" s="270"/>
      <c r="C387" s="273"/>
      <c r="D387" s="428" t="s">
        <v>376</v>
      </c>
      <c r="E387" s="429"/>
      <c r="F387" s="430"/>
      <c r="G387" s="249">
        <f t="shared" si="218"/>
        <v>0</v>
      </c>
      <c r="H387" s="250">
        <f>H153</f>
        <v>0</v>
      </c>
      <c r="I387" s="250">
        <f t="shared" ref="I387:V387" si="245">I153</f>
        <v>0</v>
      </c>
      <c r="J387" s="250">
        <f t="shared" si="245"/>
        <v>0</v>
      </c>
      <c r="K387" s="250">
        <f t="shared" si="245"/>
        <v>0</v>
      </c>
      <c r="L387" s="250">
        <f t="shared" si="245"/>
        <v>0</v>
      </c>
      <c r="M387" s="250">
        <f t="shared" si="245"/>
        <v>0</v>
      </c>
      <c r="N387" s="250">
        <f t="shared" si="245"/>
        <v>0</v>
      </c>
      <c r="O387" s="250">
        <f t="shared" si="245"/>
        <v>0</v>
      </c>
      <c r="P387" s="250">
        <f t="shared" si="245"/>
        <v>0</v>
      </c>
      <c r="Q387" s="250">
        <f t="shared" si="245"/>
        <v>0</v>
      </c>
      <c r="R387" s="250">
        <f t="shared" si="245"/>
        <v>0</v>
      </c>
      <c r="S387" s="250">
        <f t="shared" si="245"/>
        <v>0</v>
      </c>
      <c r="T387" s="250">
        <f t="shared" si="245"/>
        <v>0</v>
      </c>
      <c r="U387" s="250">
        <f t="shared" si="245"/>
        <v>0</v>
      </c>
      <c r="V387" s="250">
        <f t="shared" si="245"/>
        <v>0</v>
      </c>
      <c r="W387" s="1"/>
    </row>
    <row r="388" spans="1:23" ht="15.6">
      <c r="A388" s="251"/>
      <c r="B388" s="270"/>
      <c r="C388" s="273"/>
      <c r="D388" s="428" t="s">
        <v>248</v>
      </c>
      <c r="E388" s="429"/>
      <c r="F388" s="430"/>
      <c r="G388" s="249">
        <f t="shared" si="218"/>
        <v>0</v>
      </c>
      <c r="H388" s="250">
        <f>H281</f>
        <v>0</v>
      </c>
      <c r="I388" s="250">
        <f t="shared" ref="I388:V388" si="246">I281</f>
        <v>0</v>
      </c>
      <c r="J388" s="250">
        <f t="shared" si="246"/>
        <v>0</v>
      </c>
      <c r="K388" s="250">
        <f t="shared" si="246"/>
        <v>0</v>
      </c>
      <c r="L388" s="250">
        <f t="shared" si="246"/>
        <v>0</v>
      </c>
      <c r="M388" s="250">
        <f t="shared" si="246"/>
        <v>0</v>
      </c>
      <c r="N388" s="250">
        <f t="shared" si="246"/>
        <v>0</v>
      </c>
      <c r="O388" s="250">
        <f t="shared" si="246"/>
        <v>0</v>
      </c>
      <c r="P388" s="250">
        <f t="shared" si="246"/>
        <v>0</v>
      </c>
      <c r="Q388" s="250">
        <f t="shared" si="246"/>
        <v>0</v>
      </c>
      <c r="R388" s="250">
        <f t="shared" si="246"/>
        <v>0</v>
      </c>
      <c r="S388" s="250">
        <f t="shared" si="246"/>
        <v>0</v>
      </c>
      <c r="T388" s="250">
        <f t="shared" si="246"/>
        <v>0</v>
      </c>
      <c r="U388" s="250">
        <f t="shared" si="246"/>
        <v>0</v>
      </c>
      <c r="V388" s="250">
        <f t="shared" si="246"/>
        <v>0</v>
      </c>
      <c r="W388" s="1"/>
    </row>
    <row r="389" spans="1:23" ht="15.6">
      <c r="A389" s="251"/>
      <c r="B389" s="270"/>
      <c r="C389" s="273"/>
      <c r="D389" s="428" t="s">
        <v>300</v>
      </c>
      <c r="E389" s="429"/>
      <c r="F389" s="430" t="s">
        <v>301</v>
      </c>
      <c r="G389" s="249">
        <f t="shared" si="218"/>
        <v>0</v>
      </c>
      <c r="H389" s="250">
        <f>H68+H104+H174+H175+H186+H259+H205</f>
        <v>0</v>
      </c>
      <c r="I389" s="250">
        <f>I68+I104+I174+I175+I186+I205</f>
        <v>0</v>
      </c>
      <c r="J389" s="250">
        <f t="shared" ref="J389:V389" si="247">J68+J104+J174+J175+J186+J259+J205</f>
        <v>0</v>
      </c>
      <c r="K389" s="250">
        <f t="shared" si="247"/>
        <v>0</v>
      </c>
      <c r="L389" s="250">
        <f t="shared" si="247"/>
        <v>0</v>
      </c>
      <c r="M389" s="250">
        <f t="shared" si="247"/>
        <v>0</v>
      </c>
      <c r="N389" s="250">
        <f t="shared" si="247"/>
        <v>0</v>
      </c>
      <c r="O389" s="250">
        <f t="shared" si="247"/>
        <v>0</v>
      </c>
      <c r="P389" s="250">
        <f t="shared" si="247"/>
        <v>0</v>
      </c>
      <c r="Q389" s="250">
        <f t="shared" si="247"/>
        <v>0</v>
      </c>
      <c r="R389" s="250">
        <f t="shared" si="247"/>
        <v>0</v>
      </c>
      <c r="S389" s="250">
        <f t="shared" si="247"/>
        <v>0</v>
      </c>
      <c r="T389" s="250">
        <f t="shared" si="247"/>
        <v>0</v>
      </c>
      <c r="U389" s="250">
        <f t="shared" si="247"/>
        <v>0</v>
      </c>
      <c r="V389" s="250">
        <f t="shared" si="247"/>
        <v>0</v>
      </c>
      <c r="W389" s="1"/>
    </row>
    <row r="390" spans="1:23" ht="15.6">
      <c r="A390" s="251"/>
      <c r="B390" s="270"/>
      <c r="C390" s="273"/>
      <c r="D390" s="428" t="s">
        <v>419</v>
      </c>
      <c r="E390" s="429"/>
      <c r="F390" s="430"/>
      <c r="G390" s="249">
        <f t="shared" si="218"/>
        <v>0</v>
      </c>
      <c r="H390" s="250">
        <f>H162</f>
        <v>0</v>
      </c>
      <c r="I390" s="250">
        <f t="shared" ref="I390:V390" si="248">I162</f>
        <v>0</v>
      </c>
      <c r="J390" s="250">
        <f t="shared" si="248"/>
        <v>0</v>
      </c>
      <c r="K390" s="250">
        <f t="shared" si="248"/>
        <v>0</v>
      </c>
      <c r="L390" s="250">
        <f t="shared" si="248"/>
        <v>0</v>
      </c>
      <c r="M390" s="250">
        <f t="shared" si="248"/>
        <v>0</v>
      </c>
      <c r="N390" s="250">
        <f t="shared" si="248"/>
        <v>0</v>
      </c>
      <c r="O390" s="250">
        <f t="shared" si="248"/>
        <v>0</v>
      </c>
      <c r="P390" s="250">
        <f t="shared" si="248"/>
        <v>0</v>
      </c>
      <c r="Q390" s="250">
        <f t="shared" si="248"/>
        <v>0</v>
      </c>
      <c r="R390" s="250">
        <f t="shared" si="248"/>
        <v>0</v>
      </c>
      <c r="S390" s="250">
        <f t="shared" si="248"/>
        <v>0</v>
      </c>
      <c r="T390" s="250">
        <f t="shared" si="248"/>
        <v>0</v>
      </c>
      <c r="U390" s="250">
        <f t="shared" si="248"/>
        <v>0</v>
      </c>
      <c r="V390" s="250">
        <f t="shared" si="248"/>
        <v>0</v>
      </c>
      <c r="W390" s="1"/>
    </row>
    <row r="391" spans="1:23" ht="15.6">
      <c r="A391" s="251"/>
      <c r="B391" s="270"/>
      <c r="C391" s="273"/>
      <c r="D391" s="428" t="s">
        <v>420</v>
      </c>
      <c r="E391" s="429"/>
      <c r="F391" s="430"/>
      <c r="G391" s="249">
        <f t="shared" si="218"/>
        <v>5500000</v>
      </c>
      <c r="H391" s="250">
        <f>H221+H216+H163</f>
        <v>0</v>
      </c>
      <c r="I391" s="250">
        <f t="shared" ref="I391:V391" si="249">I221+I216+I163</f>
        <v>0</v>
      </c>
      <c r="J391" s="250">
        <f t="shared" si="249"/>
        <v>0</v>
      </c>
      <c r="K391" s="250">
        <f t="shared" si="249"/>
        <v>0</v>
      </c>
      <c r="L391" s="250">
        <f t="shared" si="249"/>
        <v>0</v>
      </c>
      <c r="M391" s="250">
        <f t="shared" si="249"/>
        <v>0</v>
      </c>
      <c r="N391" s="250">
        <f t="shared" si="249"/>
        <v>5500000</v>
      </c>
      <c r="O391" s="250">
        <f t="shared" si="249"/>
        <v>0</v>
      </c>
      <c r="P391" s="250">
        <f t="shared" si="249"/>
        <v>0</v>
      </c>
      <c r="Q391" s="250">
        <f t="shared" si="249"/>
        <v>0</v>
      </c>
      <c r="R391" s="250">
        <f t="shared" si="249"/>
        <v>0</v>
      </c>
      <c r="S391" s="250">
        <f t="shared" si="249"/>
        <v>0</v>
      </c>
      <c r="T391" s="250">
        <f t="shared" si="249"/>
        <v>0</v>
      </c>
      <c r="U391" s="250">
        <f t="shared" si="249"/>
        <v>0</v>
      </c>
      <c r="V391" s="250">
        <f t="shared" si="249"/>
        <v>0</v>
      </c>
      <c r="W391" s="1"/>
    </row>
    <row r="392" spans="1:23" ht="15.6">
      <c r="A392" s="251"/>
      <c r="B392" s="228"/>
      <c r="C392" s="252"/>
      <c r="D392" s="246">
        <v>340</v>
      </c>
      <c r="E392" s="404"/>
      <c r="F392" s="405"/>
      <c r="G392" s="254">
        <f t="shared" si="218"/>
        <v>2371526.7000000002</v>
      </c>
      <c r="H392" s="250">
        <f>H393+H394+H395+H396+H397+H398+H399+H400+H401+H402+H403+H404+H405+H406+H407</f>
        <v>33</v>
      </c>
      <c r="I392" s="250">
        <f t="shared" ref="I392:V392" si="250">I393+I394+I395+I396+I397+I398+I399+I400+I401+I402+I403+I404+I405+I406+I407</f>
        <v>212396</v>
      </c>
      <c r="J392" s="250">
        <f t="shared" si="250"/>
        <v>18396</v>
      </c>
      <c r="K392" s="250">
        <f t="shared" si="250"/>
        <v>778600</v>
      </c>
      <c r="L392" s="250">
        <f t="shared" si="250"/>
        <v>33</v>
      </c>
      <c r="M392" s="250">
        <f t="shared" si="250"/>
        <v>127996</v>
      </c>
      <c r="N392" s="250">
        <f>N393+N394+N395+N396+N397+N398+N399+N400+N401+N402+N403+N404+N405+N406+N407</f>
        <v>751830</v>
      </c>
      <c r="O392" s="250">
        <f t="shared" si="250"/>
        <v>38396</v>
      </c>
      <c r="P392" s="250">
        <f t="shared" si="250"/>
        <v>72396</v>
      </c>
      <c r="Q392" s="250">
        <f t="shared" si="250"/>
        <v>45421</v>
      </c>
      <c r="R392" s="250">
        <f t="shared" si="250"/>
        <v>18600</v>
      </c>
      <c r="S392" s="250">
        <f t="shared" si="250"/>
        <v>11396</v>
      </c>
      <c r="T392" s="250">
        <f t="shared" si="250"/>
        <v>141.69999999999999</v>
      </c>
      <c r="U392" s="250">
        <f t="shared" si="250"/>
        <v>284396</v>
      </c>
      <c r="V392" s="250">
        <f t="shared" si="250"/>
        <v>11496</v>
      </c>
      <c r="W392" s="1"/>
    </row>
    <row r="393" spans="1:23" ht="15.6">
      <c r="A393" s="251"/>
      <c r="B393" s="228"/>
      <c r="C393" s="252"/>
      <c r="D393" s="428" t="s">
        <v>152</v>
      </c>
      <c r="E393" s="429"/>
      <c r="F393" s="430"/>
      <c r="G393" s="249">
        <f t="shared" si="218"/>
        <v>638050</v>
      </c>
      <c r="H393" s="250">
        <f t="shared" ref="H393:V393" si="251">H70+H107+H114+H262+H282+H132</f>
        <v>10</v>
      </c>
      <c r="I393" s="250">
        <f t="shared" si="251"/>
        <v>200000</v>
      </c>
      <c r="J393" s="250">
        <f t="shared" si="251"/>
        <v>10000</v>
      </c>
      <c r="K393" s="250">
        <f t="shared" si="251"/>
        <v>50000</v>
      </c>
      <c r="L393" s="250">
        <f t="shared" si="251"/>
        <v>10</v>
      </c>
      <c r="M393" s="250">
        <f t="shared" si="251"/>
        <v>64000</v>
      </c>
      <c r="N393" s="250">
        <f t="shared" si="251"/>
        <v>100000</v>
      </c>
      <c r="O393" s="250">
        <f t="shared" si="251"/>
        <v>30000</v>
      </c>
      <c r="P393" s="250">
        <f t="shared" si="251"/>
        <v>60000</v>
      </c>
      <c r="Q393" s="250">
        <f t="shared" si="251"/>
        <v>34025</v>
      </c>
      <c r="R393" s="250">
        <f t="shared" si="251"/>
        <v>0</v>
      </c>
      <c r="S393" s="250">
        <f t="shared" si="251"/>
        <v>0</v>
      </c>
      <c r="T393" s="250">
        <f t="shared" si="251"/>
        <v>5</v>
      </c>
      <c r="U393" s="250">
        <f t="shared" si="251"/>
        <v>90000</v>
      </c>
      <c r="V393" s="250">
        <f t="shared" si="251"/>
        <v>0</v>
      </c>
      <c r="W393" s="365"/>
    </row>
    <row r="394" spans="1:23" ht="15.6">
      <c r="A394" s="251"/>
      <c r="B394" s="228"/>
      <c r="C394" s="252"/>
      <c r="D394" s="428" t="s">
        <v>375</v>
      </c>
      <c r="E394" s="429"/>
      <c r="F394" s="430"/>
      <c r="G394" s="249">
        <f t="shared" si="218"/>
        <v>0</v>
      </c>
      <c r="H394" s="250">
        <f>H116</f>
        <v>0</v>
      </c>
      <c r="I394" s="250">
        <f t="shared" ref="I394:V394" si="252">I116</f>
        <v>0</v>
      </c>
      <c r="J394" s="250">
        <f t="shared" si="252"/>
        <v>0</v>
      </c>
      <c r="K394" s="250">
        <f t="shared" si="252"/>
        <v>0</v>
      </c>
      <c r="L394" s="250">
        <f t="shared" si="252"/>
        <v>0</v>
      </c>
      <c r="M394" s="250">
        <f t="shared" si="252"/>
        <v>0</v>
      </c>
      <c r="N394" s="250">
        <f t="shared" si="252"/>
        <v>0</v>
      </c>
      <c r="O394" s="250">
        <f t="shared" si="252"/>
        <v>0</v>
      </c>
      <c r="P394" s="250">
        <f t="shared" si="252"/>
        <v>0</v>
      </c>
      <c r="Q394" s="250">
        <f t="shared" si="252"/>
        <v>0</v>
      </c>
      <c r="R394" s="250">
        <f t="shared" si="252"/>
        <v>0</v>
      </c>
      <c r="S394" s="250">
        <f t="shared" si="252"/>
        <v>0</v>
      </c>
      <c r="T394" s="250">
        <f t="shared" si="252"/>
        <v>0</v>
      </c>
      <c r="U394" s="250">
        <f t="shared" si="252"/>
        <v>0</v>
      </c>
      <c r="V394" s="250">
        <f t="shared" si="252"/>
        <v>0</v>
      </c>
      <c r="W394" s="1"/>
    </row>
    <row r="395" spans="1:23" ht="15.6">
      <c r="A395" s="251"/>
      <c r="B395" s="228"/>
      <c r="C395" s="274">
        <f>G395+G396</f>
        <v>749461.7</v>
      </c>
      <c r="D395" s="275" t="s">
        <v>302</v>
      </c>
      <c r="E395" s="276"/>
      <c r="F395" s="277"/>
      <c r="G395" s="249">
        <f t="shared" si="218"/>
        <v>598558.69999999995</v>
      </c>
      <c r="H395" s="250">
        <f t="shared" ref="H395:V395" si="253">H74+H109+H133+H189+H218+H266</f>
        <v>5</v>
      </c>
      <c r="I395" s="250">
        <f t="shared" si="253"/>
        <v>1000</v>
      </c>
      <c r="J395" s="250">
        <f t="shared" si="253"/>
        <v>0</v>
      </c>
      <c r="K395" s="250">
        <f t="shared" si="253"/>
        <v>20000</v>
      </c>
      <c r="L395" s="250">
        <f t="shared" si="253"/>
        <v>5</v>
      </c>
      <c r="M395" s="250">
        <f t="shared" si="253"/>
        <v>45600</v>
      </c>
      <c r="N395" s="250">
        <f t="shared" si="253"/>
        <v>516830</v>
      </c>
      <c r="O395" s="250">
        <f t="shared" si="253"/>
        <v>0</v>
      </c>
      <c r="P395" s="250">
        <f t="shared" si="253"/>
        <v>2000</v>
      </c>
      <c r="Q395" s="250">
        <f t="shared" si="253"/>
        <v>1000</v>
      </c>
      <c r="R395" s="250">
        <f t="shared" si="253"/>
        <v>0</v>
      </c>
      <c r="S395" s="250">
        <f t="shared" si="253"/>
        <v>0</v>
      </c>
      <c r="T395" s="250">
        <f t="shared" si="253"/>
        <v>118.7</v>
      </c>
      <c r="U395" s="250">
        <f t="shared" si="253"/>
        <v>12000</v>
      </c>
      <c r="V395" s="250">
        <f t="shared" si="253"/>
        <v>0</v>
      </c>
      <c r="W395" s="1"/>
    </row>
    <row r="396" spans="1:23" ht="15.6">
      <c r="A396" s="251"/>
      <c r="B396" s="228"/>
      <c r="C396" s="278"/>
      <c r="D396" s="275" t="s">
        <v>303</v>
      </c>
      <c r="E396" s="276"/>
      <c r="F396" s="277"/>
      <c r="G396" s="249">
        <f t="shared" si="218"/>
        <v>150903</v>
      </c>
      <c r="H396" s="250">
        <f t="shared" ref="H396:V396" si="254">H73+H108+H134+H265</f>
        <v>13</v>
      </c>
      <c r="I396" s="250">
        <f t="shared" si="254"/>
        <v>9396</v>
      </c>
      <c r="J396" s="250">
        <f t="shared" si="254"/>
        <v>8396</v>
      </c>
      <c r="K396" s="250">
        <f t="shared" si="254"/>
        <v>8600</v>
      </c>
      <c r="L396" s="250">
        <f t="shared" si="254"/>
        <v>13</v>
      </c>
      <c r="M396" s="250">
        <f t="shared" si="254"/>
        <v>13396</v>
      </c>
      <c r="N396" s="250">
        <f t="shared" si="254"/>
        <v>40000</v>
      </c>
      <c r="O396" s="250">
        <f t="shared" si="254"/>
        <v>8396</v>
      </c>
      <c r="P396" s="250">
        <f t="shared" si="254"/>
        <v>9396</v>
      </c>
      <c r="Q396" s="250">
        <f t="shared" si="254"/>
        <v>9396</v>
      </c>
      <c r="R396" s="250">
        <f t="shared" si="254"/>
        <v>8600</v>
      </c>
      <c r="S396" s="250">
        <f t="shared" si="254"/>
        <v>11396</v>
      </c>
      <c r="T396" s="250">
        <f t="shared" si="254"/>
        <v>13</v>
      </c>
      <c r="U396" s="250">
        <f t="shared" si="254"/>
        <v>12396</v>
      </c>
      <c r="V396" s="250">
        <f t="shared" si="254"/>
        <v>11496</v>
      </c>
      <c r="W396" s="1"/>
    </row>
    <row r="397" spans="1:23" ht="15.6">
      <c r="A397" s="251"/>
      <c r="B397" s="228"/>
      <c r="C397" s="252"/>
      <c r="D397" s="428" t="s">
        <v>304</v>
      </c>
      <c r="E397" s="429"/>
      <c r="F397" s="430"/>
      <c r="G397" s="249">
        <f t="shared" si="218"/>
        <v>170000</v>
      </c>
      <c r="H397" s="250">
        <f t="shared" ref="H397:V397" si="255">H72+H264</f>
        <v>0</v>
      </c>
      <c r="I397" s="250">
        <f t="shared" si="255"/>
        <v>0</v>
      </c>
      <c r="J397" s="250">
        <f t="shared" si="255"/>
        <v>0</v>
      </c>
      <c r="K397" s="250">
        <f t="shared" si="255"/>
        <v>0</v>
      </c>
      <c r="L397" s="250">
        <f t="shared" si="255"/>
        <v>0</v>
      </c>
      <c r="M397" s="250">
        <f t="shared" si="255"/>
        <v>0</v>
      </c>
      <c r="N397" s="250">
        <f t="shared" si="255"/>
        <v>0</v>
      </c>
      <c r="O397" s="250">
        <f t="shared" si="255"/>
        <v>0</v>
      </c>
      <c r="P397" s="250">
        <f t="shared" si="255"/>
        <v>0</v>
      </c>
      <c r="Q397" s="250">
        <f t="shared" si="255"/>
        <v>0</v>
      </c>
      <c r="R397" s="250">
        <f t="shared" si="255"/>
        <v>0</v>
      </c>
      <c r="S397" s="250">
        <f t="shared" si="255"/>
        <v>0</v>
      </c>
      <c r="T397" s="250">
        <f t="shared" si="255"/>
        <v>0</v>
      </c>
      <c r="U397" s="250">
        <f t="shared" si="255"/>
        <v>170000</v>
      </c>
      <c r="V397" s="250">
        <f t="shared" si="255"/>
        <v>0</v>
      </c>
      <c r="W397" s="1"/>
    </row>
    <row r="398" spans="1:23" ht="15.6">
      <c r="A398" s="251"/>
      <c r="B398" s="228"/>
      <c r="C398" s="252"/>
      <c r="D398" s="428" t="s">
        <v>305</v>
      </c>
      <c r="E398" s="429"/>
      <c r="F398" s="430"/>
      <c r="G398" s="249">
        <f t="shared" si="218"/>
        <v>1000</v>
      </c>
      <c r="H398" s="250">
        <f>H77</f>
        <v>0</v>
      </c>
      <c r="I398" s="250">
        <f t="shared" ref="I398:V398" si="256">I77</f>
        <v>1000</v>
      </c>
      <c r="J398" s="250">
        <f t="shared" si="256"/>
        <v>0</v>
      </c>
      <c r="K398" s="250">
        <f t="shared" si="256"/>
        <v>0</v>
      </c>
      <c r="L398" s="250">
        <f t="shared" si="256"/>
        <v>0</v>
      </c>
      <c r="M398" s="250">
        <f t="shared" si="256"/>
        <v>0</v>
      </c>
      <c r="N398" s="250">
        <f t="shared" si="256"/>
        <v>0</v>
      </c>
      <c r="O398" s="250">
        <f t="shared" si="256"/>
        <v>0</v>
      </c>
      <c r="P398" s="250">
        <f t="shared" si="256"/>
        <v>0</v>
      </c>
      <c r="Q398" s="250">
        <f t="shared" si="256"/>
        <v>0</v>
      </c>
      <c r="R398" s="250">
        <f t="shared" si="256"/>
        <v>0</v>
      </c>
      <c r="S398" s="250">
        <f t="shared" si="256"/>
        <v>0</v>
      </c>
      <c r="T398" s="250">
        <f t="shared" si="256"/>
        <v>0</v>
      </c>
      <c r="U398" s="250">
        <f t="shared" si="256"/>
        <v>0</v>
      </c>
      <c r="V398" s="250">
        <f t="shared" si="256"/>
        <v>0</v>
      </c>
      <c r="W398" s="1"/>
    </row>
    <row r="399" spans="1:23" ht="15.6">
      <c r="A399" s="251"/>
      <c r="B399" s="228"/>
      <c r="C399" s="252"/>
      <c r="D399" s="428" t="s">
        <v>306</v>
      </c>
      <c r="E399" s="429"/>
      <c r="F399" s="430"/>
      <c r="G399" s="249">
        <f t="shared" si="218"/>
        <v>0</v>
      </c>
      <c r="H399" s="250">
        <f t="shared" ref="H399:V399" si="257">H75+H267+H196</f>
        <v>0</v>
      </c>
      <c r="I399" s="250">
        <f t="shared" si="257"/>
        <v>0</v>
      </c>
      <c r="J399" s="250">
        <f t="shared" si="257"/>
        <v>0</v>
      </c>
      <c r="K399" s="250">
        <f t="shared" si="257"/>
        <v>0</v>
      </c>
      <c r="L399" s="250">
        <f t="shared" si="257"/>
        <v>0</v>
      </c>
      <c r="M399" s="250">
        <f t="shared" si="257"/>
        <v>0</v>
      </c>
      <c r="N399" s="250">
        <f t="shared" si="257"/>
        <v>0</v>
      </c>
      <c r="O399" s="250">
        <f t="shared" si="257"/>
        <v>0</v>
      </c>
      <c r="P399" s="250">
        <f t="shared" si="257"/>
        <v>0</v>
      </c>
      <c r="Q399" s="250">
        <f t="shared" si="257"/>
        <v>0</v>
      </c>
      <c r="R399" s="250">
        <f t="shared" si="257"/>
        <v>0</v>
      </c>
      <c r="S399" s="250">
        <f t="shared" si="257"/>
        <v>0</v>
      </c>
      <c r="T399" s="250">
        <f t="shared" si="257"/>
        <v>0</v>
      </c>
      <c r="U399" s="250">
        <f t="shared" si="257"/>
        <v>0</v>
      </c>
      <c r="V399" s="250">
        <f t="shared" si="257"/>
        <v>0</v>
      </c>
      <c r="W399" s="1"/>
    </row>
    <row r="400" spans="1:23" ht="15.6">
      <c r="A400" s="251"/>
      <c r="B400" s="228"/>
      <c r="C400" s="252"/>
      <c r="D400" s="425" t="s">
        <v>307</v>
      </c>
      <c r="E400" s="426"/>
      <c r="F400" s="427"/>
      <c r="G400" s="249">
        <f t="shared" si="218"/>
        <v>33015</v>
      </c>
      <c r="H400" s="250">
        <f t="shared" ref="H400:V400" si="258">H71+H263</f>
        <v>5</v>
      </c>
      <c r="I400" s="250">
        <f t="shared" si="258"/>
        <v>1000</v>
      </c>
      <c r="J400" s="250">
        <f t="shared" si="258"/>
        <v>0</v>
      </c>
      <c r="K400" s="250">
        <f t="shared" si="258"/>
        <v>0</v>
      </c>
      <c r="L400" s="250">
        <f t="shared" si="258"/>
        <v>5</v>
      </c>
      <c r="M400" s="250">
        <f t="shared" si="258"/>
        <v>5000</v>
      </c>
      <c r="N400" s="250">
        <f t="shared" si="258"/>
        <v>15000</v>
      </c>
      <c r="O400" s="250">
        <f t="shared" si="258"/>
        <v>0</v>
      </c>
      <c r="P400" s="250">
        <f t="shared" si="258"/>
        <v>1000</v>
      </c>
      <c r="Q400" s="250">
        <f t="shared" si="258"/>
        <v>1000</v>
      </c>
      <c r="R400" s="250">
        <f t="shared" si="258"/>
        <v>10000</v>
      </c>
      <c r="S400" s="250">
        <f t="shared" si="258"/>
        <v>0</v>
      </c>
      <c r="T400" s="250">
        <f t="shared" si="258"/>
        <v>5</v>
      </c>
      <c r="U400" s="250">
        <f t="shared" si="258"/>
        <v>0</v>
      </c>
      <c r="V400" s="250">
        <f t="shared" si="258"/>
        <v>0</v>
      </c>
      <c r="W400" s="1"/>
    </row>
    <row r="401" spans="1:23" ht="15.75" customHeight="1">
      <c r="A401" s="251"/>
      <c r="B401" s="228"/>
      <c r="C401" s="252"/>
      <c r="D401" s="625" t="s">
        <v>308</v>
      </c>
      <c r="E401" s="626"/>
      <c r="F401" s="627"/>
      <c r="G401" s="249">
        <f t="shared" si="218"/>
        <v>0</v>
      </c>
      <c r="H401" s="250">
        <f>H230</f>
        <v>0</v>
      </c>
      <c r="I401" s="250">
        <f t="shared" ref="I401:V401" si="259">I230</f>
        <v>0</v>
      </c>
      <c r="J401" s="250">
        <f t="shared" si="259"/>
        <v>0</v>
      </c>
      <c r="K401" s="250">
        <f t="shared" si="259"/>
        <v>0</v>
      </c>
      <c r="L401" s="250">
        <f t="shared" si="259"/>
        <v>0</v>
      </c>
      <c r="M401" s="250">
        <f t="shared" si="259"/>
        <v>0</v>
      </c>
      <c r="N401" s="250">
        <f t="shared" si="259"/>
        <v>0</v>
      </c>
      <c r="O401" s="250">
        <f t="shared" si="259"/>
        <v>0</v>
      </c>
      <c r="P401" s="250">
        <f t="shared" si="259"/>
        <v>0</v>
      </c>
      <c r="Q401" s="250">
        <f t="shared" si="259"/>
        <v>0</v>
      </c>
      <c r="R401" s="250">
        <f t="shared" si="259"/>
        <v>0</v>
      </c>
      <c r="S401" s="250">
        <f t="shared" si="259"/>
        <v>0</v>
      </c>
      <c r="T401" s="250">
        <f t="shared" si="259"/>
        <v>0</v>
      </c>
      <c r="U401" s="250">
        <f t="shared" si="259"/>
        <v>0</v>
      </c>
      <c r="V401" s="250">
        <f t="shared" si="259"/>
        <v>0</v>
      </c>
      <c r="W401" s="1"/>
    </row>
    <row r="402" spans="1:23" ht="15.6">
      <c r="A402" s="251"/>
      <c r="B402" s="228"/>
      <c r="C402" s="252"/>
      <c r="D402" s="428" t="s">
        <v>117</v>
      </c>
      <c r="E402" s="429"/>
      <c r="F402" s="430"/>
      <c r="G402" s="249">
        <f t="shared" si="218"/>
        <v>0</v>
      </c>
      <c r="H402" s="250">
        <f>H76</f>
        <v>0</v>
      </c>
      <c r="I402" s="250">
        <f t="shared" ref="I402:V402" si="260">I76</f>
        <v>0</v>
      </c>
      <c r="J402" s="250">
        <f t="shared" si="260"/>
        <v>0</v>
      </c>
      <c r="K402" s="250">
        <f t="shared" si="260"/>
        <v>0</v>
      </c>
      <c r="L402" s="250">
        <f t="shared" si="260"/>
        <v>0</v>
      </c>
      <c r="M402" s="250">
        <f t="shared" si="260"/>
        <v>0</v>
      </c>
      <c r="N402" s="250">
        <f t="shared" si="260"/>
        <v>0</v>
      </c>
      <c r="O402" s="250">
        <f t="shared" si="260"/>
        <v>0</v>
      </c>
      <c r="P402" s="250">
        <f t="shared" si="260"/>
        <v>0</v>
      </c>
      <c r="Q402" s="250">
        <f t="shared" si="260"/>
        <v>0</v>
      </c>
      <c r="R402" s="250">
        <f t="shared" si="260"/>
        <v>0</v>
      </c>
      <c r="S402" s="250">
        <f t="shared" si="260"/>
        <v>0</v>
      </c>
      <c r="T402" s="250">
        <f t="shared" si="260"/>
        <v>0</v>
      </c>
      <c r="U402" s="250">
        <f t="shared" si="260"/>
        <v>0</v>
      </c>
      <c r="V402" s="250">
        <f t="shared" si="260"/>
        <v>0</v>
      </c>
      <c r="W402" s="1"/>
    </row>
    <row r="403" spans="1:23" ht="15.6">
      <c r="A403" s="251"/>
      <c r="B403" s="228"/>
      <c r="C403" s="252"/>
      <c r="D403" s="428" t="s">
        <v>207</v>
      </c>
      <c r="E403" s="429"/>
      <c r="F403" s="430"/>
      <c r="G403" s="249">
        <f t="shared" si="218"/>
        <v>0</v>
      </c>
      <c r="H403" s="250">
        <f>H207</f>
        <v>0</v>
      </c>
      <c r="I403" s="250">
        <f t="shared" ref="I403:V403" si="261">I207</f>
        <v>0</v>
      </c>
      <c r="J403" s="250">
        <f t="shared" si="261"/>
        <v>0</v>
      </c>
      <c r="K403" s="250">
        <f t="shared" si="261"/>
        <v>0</v>
      </c>
      <c r="L403" s="250">
        <f t="shared" si="261"/>
        <v>0</v>
      </c>
      <c r="M403" s="250">
        <f t="shared" si="261"/>
        <v>0</v>
      </c>
      <c r="N403" s="250">
        <f t="shared" si="261"/>
        <v>0</v>
      </c>
      <c r="O403" s="250">
        <f t="shared" si="261"/>
        <v>0</v>
      </c>
      <c r="P403" s="250">
        <f t="shared" si="261"/>
        <v>0</v>
      </c>
      <c r="Q403" s="250">
        <f t="shared" si="261"/>
        <v>0</v>
      </c>
      <c r="R403" s="250">
        <f t="shared" si="261"/>
        <v>0</v>
      </c>
      <c r="S403" s="250">
        <f t="shared" si="261"/>
        <v>0</v>
      </c>
      <c r="T403" s="250">
        <f t="shared" si="261"/>
        <v>0</v>
      </c>
      <c r="U403" s="250">
        <f t="shared" si="261"/>
        <v>0</v>
      </c>
      <c r="V403" s="250">
        <f t="shared" si="261"/>
        <v>0</v>
      </c>
      <c r="W403" s="1"/>
    </row>
    <row r="404" spans="1:23" ht="15.6">
      <c r="A404" s="251"/>
      <c r="B404" s="228"/>
      <c r="C404" s="252"/>
      <c r="D404" s="255" t="s">
        <v>309</v>
      </c>
      <c r="E404" s="255"/>
      <c r="F404" s="279"/>
      <c r="G404" s="249">
        <f t="shared" si="218"/>
        <v>80000</v>
      </c>
      <c r="H404" s="250">
        <f>H200</f>
        <v>0</v>
      </c>
      <c r="I404" s="250">
        <f t="shared" ref="I404:V404" si="262">I200</f>
        <v>0</v>
      </c>
      <c r="J404" s="250">
        <f t="shared" si="262"/>
        <v>0</v>
      </c>
      <c r="K404" s="250">
        <f t="shared" si="262"/>
        <v>0</v>
      </c>
      <c r="L404" s="250">
        <f t="shared" si="262"/>
        <v>0</v>
      </c>
      <c r="M404" s="250">
        <f t="shared" si="262"/>
        <v>0</v>
      </c>
      <c r="N404" s="250">
        <f t="shared" si="262"/>
        <v>80000</v>
      </c>
      <c r="O404" s="250">
        <f t="shared" si="262"/>
        <v>0</v>
      </c>
      <c r="P404" s="250">
        <f t="shared" si="262"/>
        <v>0</v>
      </c>
      <c r="Q404" s="250">
        <f t="shared" si="262"/>
        <v>0</v>
      </c>
      <c r="R404" s="250">
        <f t="shared" si="262"/>
        <v>0</v>
      </c>
      <c r="S404" s="250">
        <f t="shared" si="262"/>
        <v>0</v>
      </c>
      <c r="T404" s="250">
        <f t="shared" si="262"/>
        <v>0</v>
      </c>
      <c r="U404" s="250">
        <f t="shared" si="262"/>
        <v>0</v>
      </c>
      <c r="V404" s="250">
        <f t="shared" si="262"/>
        <v>0</v>
      </c>
      <c r="W404" s="1"/>
    </row>
    <row r="405" spans="1:23" ht="15.6">
      <c r="A405" s="251"/>
      <c r="B405" s="228"/>
      <c r="C405" s="252"/>
      <c r="D405" s="255" t="s">
        <v>310</v>
      </c>
      <c r="E405" s="255"/>
      <c r="F405" s="279"/>
      <c r="G405" s="249">
        <f t="shared" si="218"/>
        <v>0</v>
      </c>
      <c r="H405" s="250">
        <f>H176</f>
        <v>0</v>
      </c>
      <c r="I405" s="250">
        <f t="shared" ref="I405:V405" si="263">I176</f>
        <v>0</v>
      </c>
      <c r="J405" s="250">
        <f t="shared" si="263"/>
        <v>0</v>
      </c>
      <c r="K405" s="250">
        <f t="shared" si="263"/>
        <v>0</v>
      </c>
      <c r="L405" s="250">
        <f t="shared" si="263"/>
        <v>0</v>
      </c>
      <c r="M405" s="250">
        <f t="shared" si="263"/>
        <v>0</v>
      </c>
      <c r="N405" s="250">
        <f t="shared" si="263"/>
        <v>0</v>
      </c>
      <c r="O405" s="250">
        <f t="shared" si="263"/>
        <v>0</v>
      </c>
      <c r="P405" s="250">
        <f t="shared" si="263"/>
        <v>0</v>
      </c>
      <c r="Q405" s="250">
        <f t="shared" si="263"/>
        <v>0</v>
      </c>
      <c r="R405" s="250">
        <f t="shared" si="263"/>
        <v>0</v>
      </c>
      <c r="S405" s="250">
        <f t="shared" si="263"/>
        <v>0</v>
      </c>
      <c r="T405" s="250">
        <f t="shared" si="263"/>
        <v>0</v>
      </c>
      <c r="U405" s="250">
        <f t="shared" si="263"/>
        <v>0</v>
      </c>
      <c r="V405" s="250">
        <f t="shared" si="263"/>
        <v>0</v>
      </c>
      <c r="W405" s="1"/>
    </row>
    <row r="406" spans="1:23" ht="15.6">
      <c r="A406" s="251"/>
      <c r="B406" s="228"/>
      <c r="C406" s="252"/>
      <c r="D406" s="428" t="s">
        <v>137</v>
      </c>
      <c r="E406" s="280"/>
      <c r="F406" s="281"/>
      <c r="G406" s="249">
        <f t="shared" si="218"/>
        <v>700000</v>
      </c>
      <c r="H406" s="250">
        <f>H112</f>
        <v>0</v>
      </c>
      <c r="I406" s="250">
        <f t="shared" ref="I406:V406" si="264">I112</f>
        <v>0</v>
      </c>
      <c r="J406" s="250">
        <f t="shared" si="264"/>
        <v>0</v>
      </c>
      <c r="K406" s="250">
        <f t="shared" si="264"/>
        <v>700000</v>
      </c>
      <c r="L406" s="250">
        <f t="shared" si="264"/>
        <v>0</v>
      </c>
      <c r="M406" s="250">
        <f t="shared" si="264"/>
        <v>0</v>
      </c>
      <c r="N406" s="250">
        <f t="shared" si="264"/>
        <v>0</v>
      </c>
      <c r="O406" s="250">
        <f t="shared" si="264"/>
        <v>0</v>
      </c>
      <c r="P406" s="250">
        <f t="shared" si="264"/>
        <v>0</v>
      </c>
      <c r="Q406" s="250">
        <f t="shared" si="264"/>
        <v>0</v>
      </c>
      <c r="R406" s="250">
        <f t="shared" si="264"/>
        <v>0</v>
      </c>
      <c r="S406" s="250">
        <f t="shared" si="264"/>
        <v>0</v>
      </c>
      <c r="T406" s="250">
        <f t="shared" si="264"/>
        <v>0</v>
      </c>
      <c r="U406" s="250">
        <f t="shared" si="264"/>
        <v>0</v>
      </c>
      <c r="V406" s="250">
        <f t="shared" si="264"/>
        <v>0</v>
      </c>
      <c r="W406" s="1"/>
    </row>
    <row r="407" spans="1:23" ht="15.6">
      <c r="A407" s="251"/>
      <c r="B407" s="228"/>
      <c r="C407" s="252"/>
      <c r="D407" s="428" t="s">
        <v>311</v>
      </c>
      <c r="E407" s="280"/>
      <c r="F407" s="281"/>
      <c r="G407" s="249">
        <f t="shared" si="218"/>
        <v>0</v>
      </c>
      <c r="H407" s="250">
        <f>H179</f>
        <v>0</v>
      </c>
      <c r="I407" s="250">
        <f t="shared" ref="I407:V407" si="265">I179</f>
        <v>0</v>
      </c>
      <c r="J407" s="250">
        <f t="shared" si="265"/>
        <v>0</v>
      </c>
      <c r="K407" s="250">
        <f t="shared" si="265"/>
        <v>0</v>
      </c>
      <c r="L407" s="250">
        <f t="shared" si="265"/>
        <v>0</v>
      </c>
      <c r="M407" s="250">
        <f t="shared" si="265"/>
        <v>0</v>
      </c>
      <c r="N407" s="250">
        <f t="shared" si="265"/>
        <v>0</v>
      </c>
      <c r="O407" s="250">
        <f t="shared" si="265"/>
        <v>0</v>
      </c>
      <c r="P407" s="250">
        <f t="shared" si="265"/>
        <v>0</v>
      </c>
      <c r="Q407" s="250">
        <f t="shared" si="265"/>
        <v>0</v>
      </c>
      <c r="R407" s="250">
        <f t="shared" si="265"/>
        <v>0</v>
      </c>
      <c r="S407" s="250">
        <f t="shared" si="265"/>
        <v>0</v>
      </c>
      <c r="T407" s="250">
        <f t="shared" si="265"/>
        <v>0</v>
      </c>
      <c r="U407" s="250">
        <f t="shared" si="265"/>
        <v>0</v>
      </c>
      <c r="V407" s="250">
        <f t="shared" si="265"/>
        <v>0</v>
      </c>
      <c r="W407" s="1"/>
    </row>
    <row r="408" spans="1:23" ht="15.6">
      <c r="A408" s="361"/>
      <c r="B408" s="282"/>
      <c r="C408" s="283"/>
      <c r="D408" s="284"/>
      <c r="E408" s="279"/>
      <c r="F408" s="279" t="s">
        <v>253</v>
      </c>
      <c r="G408" s="465">
        <f>G291+G292+G293+G294+G296+G295+G305+G306+G330+G360+G361+G362+G366+G368+G369+G379+G392+G367</f>
        <v>108753694.17799999</v>
      </c>
      <c r="H408" s="465">
        <f>H291+H292+H293+H294+H296+H295+H305+H306+H330+H360+H361+H362+H366+H368+H369+H379+H392+H367</f>
        <v>4389.9160000000002</v>
      </c>
      <c r="I408" s="465">
        <f>I291+I292+I293+I294+I296+I295+I305+I306+I330+I360+I361+I362+I366+I368+I369+I379+I392+I367</f>
        <v>9485251.870000001</v>
      </c>
      <c r="J408" s="465">
        <f t="shared" ref="J408:V408" si="266">J291+J292+J293+J294+J296+J295+J305+J306+J330+J360+J361+J362+J366+J368+J369+J379+J392+J367</f>
        <v>8720872.8200000003</v>
      </c>
      <c r="K408" s="465">
        <f>K291+K292+K293+K294+K296+K295+K305+K306+K330+K360+K361+K362+K366+K368+K369+K379+K392+K367</f>
        <v>9040174.0800000001</v>
      </c>
      <c r="L408" s="465">
        <f t="shared" si="266"/>
        <v>6781.7210000000005</v>
      </c>
      <c r="M408" s="465">
        <f t="shared" si="266"/>
        <v>7614221.6699999999</v>
      </c>
      <c r="N408" s="465">
        <f>N291+N292+N293+N294+N296+N295+N305+N306+N330+N360+N361+N362+N366+N368+N369+N379+N392+N367</f>
        <v>27668810.359999999</v>
      </c>
      <c r="O408" s="465">
        <f t="shared" si="266"/>
        <v>6407752.4199999999</v>
      </c>
      <c r="P408" s="465">
        <f t="shared" si="266"/>
        <v>6794779</v>
      </c>
      <c r="Q408" s="465">
        <f t="shared" si="266"/>
        <v>7652359.1200000001</v>
      </c>
      <c r="R408" s="465">
        <f t="shared" si="266"/>
        <v>6677510.29</v>
      </c>
      <c r="S408" s="465">
        <f t="shared" si="266"/>
        <v>6967678.3200000003</v>
      </c>
      <c r="T408" s="465">
        <f t="shared" si="266"/>
        <v>7610.0309999999999</v>
      </c>
      <c r="U408" s="465">
        <f t="shared" si="266"/>
        <v>6064061.5099999998</v>
      </c>
      <c r="V408" s="465">
        <f t="shared" si="266"/>
        <v>5641441.0499999998</v>
      </c>
      <c r="W408" s="1"/>
    </row>
    <row r="409" spans="1:23" ht="15.6">
      <c r="A409" s="285"/>
      <c r="B409" s="228"/>
      <c r="C409" s="252"/>
      <c r="D409" s="255"/>
      <c r="E409" s="255"/>
      <c r="F409" s="255"/>
      <c r="G409" s="254">
        <f>H408+I408+J408+K408+L408+M408+N408+O408+P408+Q408+R408+S408+T408+U408+V408</f>
        <v>108753694.17800002</v>
      </c>
      <c r="H409" s="286">
        <f>H285</f>
        <v>34.6</v>
      </c>
      <c r="I409" s="286">
        <f t="shared" ref="I409:V409" si="267">I285</f>
        <v>102125</v>
      </c>
      <c r="J409" s="286">
        <f t="shared" si="267"/>
        <v>68650</v>
      </c>
      <c r="K409" s="286">
        <f t="shared" si="267"/>
        <v>117850</v>
      </c>
      <c r="L409" s="286">
        <f t="shared" si="267"/>
        <v>89.4</v>
      </c>
      <c r="M409" s="286">
        <f t="shared" si="267"/>
        <v>78800</v>
      </c>
      <c r="N409" s="286">
        <f t="shared" si="267"/>
        <v>310530</v>
      </c>
      <c r="O409" s="286">
        <f t="shared" si="267"/>
        <v>65975</v>
      </c>
      <c r="P409" s="286">
        <f t="shared" si="267"/>
        <v>61425</v>
      </c>
      <c r="Q409" s="286">
        <f t="shared" si="267"/>
        <v>82575</v>
      </c>
      <c r="R409" s="286">
        <f t="shared" si="267"/>
        <v>48530</v>
      </c>
      <c r="S409" s="286">
        <f t="shared" si="267"/>
        <v>51625</v>
      </c>
      <c r="T409" s="286">
        <f t="shared" si="267"/>
        <v>113.3</v>
      </c>
      <c r="U409" s="286">
        <f t="shared" si="267"/>
        <v>60100</v>
      </c>
      <c r="V409" s="286">
        <f t="shared" si="267"/>
        <v>57000</v>
      </c>
      <c r="W409" s="1"/>
    </row>
    <row r="410" spans="1:23" ht="15.6">
      <c r="A410" s="287"/>
      <c r="B410" s="287"/>
      <c r="C410" s="287"/>
      <c r="D410" s="288" t="s">
        <v>16</v>
      </c>
      <c r="E410" s="289"/>
      <c r="F410" s="289"/>
      <c r="G410" s="465">
        <f>H410+I410+J410+K410+L410+M410+N410+O410+P410+Q410+R410+S410+T410+U410+V410</f>
        <v>136965346.53</v>
      </c>
      <c r="H410" s="466">
        <v>6756824.4100000001</v>
      </c>
      <c r="I410" s="466">
        <v>9587376.8699999992</v>
      </c>
      <c r="J410" s="466">
        <v>8789522.8200000003</v>
      </c>
      <c r="K410" s="466">
        <v>9159024.0800000001</v>
      </c>
      <c r="L410" s="466">
        <v>8886572.3900000006</v>
      </c>
      <c r="M410" s="466">
        <v>7693021.6699999999</v>
      </c>
      <c r="N410" s="466">
        <v>28129340.359999999</v>
      </c>
      <c r="O410" s="466">
        <v>6473727.4199999999</v>
      </c>
      <c r="P410" s="466">
        <v>6856204</v>
      </c>
      <c r="Q410" s="466">
        <v>7734934.1200000001</v>
      </c>
      <c r="R410" s="466">
        <v>7726040.29</v>
      </c>
      <c r="S410" s="466">
        <v>7019303.3200000003</v>
      </c>
      <c r="T410" s="466">
        <v>10330852.220000001</v>
      </c>
      <c r="U410" s="467">
        <v>6124161.5099999998</v>
      </c>
      <c r="V410" s="468">
        <v>5698441.0499999998</v>
      </c>
      <c r="W410" s="1"/>
    </row>
    <row r="411" spans="1:23" ht="15.6">
      <c r="A411" s="287"/>
      <c r="B411" s="287"/>
      <c r="C411" s="287"/>
      <c r="D411" s="288" t="s">
        <v>373</v>
      </c>
      <c r="E411" s="289"/>
      <c r="F411" s="289"/>
      <c r="G411" s="254">
        <f>H411+I411+J411+K411+L411+M411+N411+O411+P411+Q411+R411+S411+T411+U411+V411</f>
        <v>21341408.158</v>
      </c>
      <c r="H411" s="290">
        <v>40.299999999999997</v>
      </c>
      <c r="I411" s="290">
        <f t="shared" ref="I411:V411" si="268">I410-I408</f>
        <v>102124.99999999814</v>
      </c>
      <c r="J411" s="290">
        <f t="shared" si="268"/>
        <v>68650</v>
      </c>
      <c r="K411" s="290">
        <f>K410-K408-K409</f>
        <v>1000</v>
      </c>
      <c r="L411" s="290">
        <f t="shared" si="268"/>
        <v>8879790.6689999998</v>
      </c>
      <c r="M411" s="290">
        <f t="shared" si="268"/>
        <v>78800</v>
      </c>
      <c r="N411" s="290">
        <f t="shared" si="268"/>
        <v>460530</v>
      </c>
      <c r="O411" s="290">
        <f t="shared" si="268"/>
        <v>65975</v>
      </c>
      <c r="P411" s="290">
        <f t="shared" si="268"/>
        <v>61425</v>
      </c>
      <c r="Q411" s="290">
        <f t="shared" si="268"/>
        <v>82575</v>
      </c>
      <c r="R411" s="290">
        <f t="shared" si="268"/>
        <v>1048530</v>
      </c>
      <c r="S411" s="290">
        <f t="shared" si="268"/>
        <v>51625</v>
      </c>
      <c r="T411" s="290">
        <f t="shared" si="268"/>
        <v>10323242.189000001</v>
      </c>
      <c r="U411" s="290">
        <f t="shared" si="268"/>
        <v>60100</v>
      </c>
      <c r="V411" s="290">
        <f t="shared" si="268"/>
        <v>57000</v>
      </c>
      <c r="W411" s="1"/>
    </row>
    <row r="412" spans="1:23" ht="16.2" thickBot="1">
      <c r="A412" s="287"/>
      <c r="B412" s="228"/>
      <c r="C412" s="228"/>
      <c r="D412" s="228"/>
      <c r="E412" s="228"/>
      <c r="F412" s="228"/>
      <c r="G412" s="291"/>
      <c r="H412" s="292">
        <f>H409+I409+J409+K409+L409+M409+N409+O409+P409+Q409+R409+S409+T409+U409+V409</f>
        <v>1105422.3</v>
      </c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3"/>
      <c r="V412" s="292"/>
      <c r="W412" s="1"/>
    </row>
    <row r="413" spans="1:23" ht="31.2">
      <c r="A413" s="228"/>
      <c r="B413" s="228"/>
      <c r="C413" s="294"/>
      <c r="D413" s="228"/>
      <c r="E413" s="295"/>
      <c r="F413" s="295"/>
      <c r="G413" s="403" t="s">
        <v>255</v>
      </c>
      <c r="H413" s="296" t="s">
        <v>1</v>
      </c>
      <c r="I413" s="296" t="s">
        <v>2</v>
      </c>
      <c r="J413" s="296" t="s">
        <v>3</v>
      </c>
      <c r="K413" s="296" t="s">
        <v>4</v>
      </c>
      <c r="L413" s="296" t="s">
        <v>5</v>
      </c>
      <c r="M413" s="296" t="s">
        <v>6</v>
      </c>
      <c r="N413" s="296" t="s">
        <v>7</v>
      </c>
      <c r="O413" s="296" t="s">
        <v>8</v>
      </c>
      <c r="P413" s="296" t="s">
        <v>9</v>
      </c>
      <c r="Q413" s="296" t="s">
        <v>10</v>
      </c>
      <c r="R413" s="296" t="s">
        <v>11</v>
      </c>
      <c r="S413" s="296" t="s">
        <v>12</v>
      </c>
      <c r="T413" s="296" t="s">
        <v>13</v>
      </c>
      <c r="U413" s="296" t="s">
        <v>14</v>
      </c>
      <c r="V413" s="297" t="s">
        <v>15</v>
      </c>
      <c r="W413" s="1"/>
    </row>
    <row r="414" spans="1:23" ht="15.6">
      <c r="A414" s="228"/>
      <c r="B414" s="298" t="s">
        <v>312</v>
      </c>
      <c r="C414" s="298" t="s">
        <v>313</v>
      </c>
      <c r="D414" s="298" t="s">
        <v>23</v>
      </c>
      <c r="E414" s="299">
        <v>23</v>
      </c>
      <c r="F414" s="300"/>
      <c r="G414" s="301">
        <v>1068000</v>
      </c>
      <c r="H414" s="301">
        <v>81300</v>
      </c>
      <c r="I414" s="301">
        <v>81300</v>
      </c>
      <c r="J414" s="301">
        <v>81300</v>
      </c>
      <c r="K414" s="301">
        <v>81300</v>
      </c>
      <c r="L414" s="301">
        <v>81300</v>
      </c>
      <c r="M414" s="301">
        <v>81300</v>
      </c>
      <c r="N414" s="301">
        <v>203400</v>
      </c>
      <c r="O414" s="301">
        <v>81300</v>
      </c>
      <c r="P414" s="301">
        <v>81300</v>
      </c>
      <c r="Q414" s="301">
        <v>81300</v>
      </c>
      <c r="R414" s="301">
        <v>81300</v>
      </c>
      <c r="S414" s="301">
        <v>81300</v>
      </c>
      <c r="T414" s="301">
        <v>81300</v>
      </c>
      <c r="U414" s="301">
        <v>81300</v>
      </c>
      <c r="V414" s="301">
        <v>81300</v>
      </c>
      <c r="W414" s="1"/>
    </row>
    <row r="415" spans="1:23" ht="15.6">
      <c r="A415" s="302">
        <v>211</v>
      </c>
      <c r="B415" s="307"/>
      <c r="C415" s="303">
        <f>D415-B415-G415</f>
        <v>12676642.999999998</v>
      </c>
      <c r="D415" s="304">
        <f t="shared" ref="D415:D420" si="269">G291</f>
        <v>13585011.299999999</v>
      </c>
      <c r="E415" s="295"/>
      <c r="F415" s="305">
        <v>211</v>
      </c>
      <c r="G415" s="301">
        <f>H415+I415+J415+K415+L415+M415+N415+O415+P415+Q415+R415+S415+T415+U415+V415</f>
        <v>908368.29999999993</v>
      </c>
      <c r="H415" s="306">
        <f>H90</f>
        <v>64.099999999999994</v>
      </c>
      <c r="I415" s="306">
        <f t="shared" ref="I415:V417" si="270">I90</f>
        <v>67464</v>
      </c>
      <c r="J415" s="306">
        <f t="shared" si="270"/>
        <v>67464</v>
      </c>
      <c r="K415" s="306">
        <f t="shared" si="270"/>
        <v>67500</v>
      </c>
      <c r="L415" s="306">
        <f t="shared" si="270"/>
        <v>64.099999999999994</v>
      </c>
      <c r="M415" s="306">
        <f t="shared" si="270"/>
        <v>67464</v>
      </c>
      <c r="N415" s="306">
        <f t="shared" si="270"/>
        <v>170000</v>
      </c>
      <c r="O415" s="306">
        <f t="shared" si="270"/>
        <v>67464</v>
      </c>
      <c r="P415" s="306">
        <f t="shared" si="270"/>
        <v>67464</v>
      </c>
      <c r="Q415" s="306">
        <f t="shared" si="270"/>
        <v>67464</v>
      </c>
      <c r="R415" s="306">
        <f t="shared" si="270"/>
        <v>67600</v>
      </c>
      <c r="S415" s="306">
        <f t="shared" si="270"/>
        <v>65464</v>
      </c>
      <c r="T415" s="306">
        <f t="shared" si="270"/>
        <v>64.099999999999994</v>
      </c>
      <c r="U415" s="306">
        <f t="shared" si="270"/>
        <v>67464</v>
      </c>
      <c r="V415" s="306">
        <f t="shared" si="270"/>
        <v>65364</v>
      </c>
      <c r="W415" s="1"/>
    </row>
    <row r="416" spans="1:23" ht="15.6">
      <c r="A416" s="302">
        <v>212</v>
      </c>
      <c r="B416" s="307"/>
      <c r="C416" s="303">
        <f t="shared" ref="C416:C423" si="271">D416-B416-G416</f>
        <v>0</v>
      </c>
      <c r="D416" s="304">
        <f t="shared" si="269"/>
        <v>0</v>
      </c>
      <c r="E416" s="295"/>
      <c r="F416" s="305">
        <v>212</v>
      </c>
      <c r="G416" s="301">
        <f t="shared" ref="G416:G435" si="272">H416+I416+J416+K416+L416+M416+N416+O416+P416+Q416+R416+S416+T416+U416+V416</f>
        <v>0</v>
      </c>
      <c r="H416" s="306">
        <f>H91</f>
        <v>0</v>
      </c>
      <c r="I416" s="306">
        <f t="shared" si="270"/>
        <v>0</v>
      </c>
      <c r="J416" s="306">
        <f t="shared" si="270"/>
        <v>0</v>
      </c>
      <c r="K416" s="306">
        <f t="shared" si="270"/>
        <v>0</v>
      </c>
      <c r="L416" s="306">
        <f t="shared" si="270"/>
        <v>0</v>
      </c>
      <c r="M416" s="306">
        <f t="shared" si="270"/>
        <v>0</v>
      </c>
      <c r="N416" s="306">
        <f t="shared" si="270"/>
        <v>0</v>
      </c>
      <c r="O416" s="306">
        <f t="shared" si="270"/>
        <v>0</v>
      </c>
      <c r="P416" s="306">
        <f t="shared" si="270"/>
        <v>0</v>
      </c>
      <c r="Q416" s="306">
        <f t="shared" si="270"/>
        <v>0</v>
      </c>
      <c r="R416" s="306">
        <f t="shared" si="270"/>
        <v>0</v>
      </c>
      <c r="S416" s="306">
        <f t="shared" si="270"/>
        <v>0</v>
      </c>
      <c r="T416" s="306">
        <f t="shared" si="270"/>
        <v>0</v>
      </c>
      <c r="U416" s="306">
        <f t="shared" si="270"/>
        <v>0</v>
      </c>
      <c r="V416" s="306">
        <f t="shared" si="270"/>
        <v>0</v>
      </c>
      <c r="W416" s="1"/>
    </row>
    <row r="417" spans="1:23" ht="15.6">
      <c r="A417" s="302">
        <v>213</v>
      </c>
      <c r="B417" s="307"/>
      <c r="C417" s="303">
        <f t="shared" si="271"/>
        <v>3743423.4000000004</v>
      </c>
      <c r="D417" s="304">
        <f t="shared" si="269"/>
        <v>4020381.6</v>
      </c>
      <c r="E417" s="295"/>
      <c r="F417" s="305">
        <v>213</v>
      </c>
      <c r="G417" s="301">
        <f t="shared" si="272"/>
        <v>276958.19999999995</v>
      </c>
      <c r="H417" s="306">
        <f>H92</f>
        <v>19.399999999999999</v>
      </c>
      <c r="I417" s="306">
        <f t="shared" si="270"/>
        <v>20740</v>
      </c>
      <c r="J417" s="306">
        <f t="shared" si="270"/>
        <v>20740</v>
      </c>
      <c r="K417" s="306">
        <f t="shared" si="270"/>
        <v>20500</v>
      </c>
      <c r="L417" s="306">
        <f t="shared" si="270"/>
        <v>19.399999999999999</v>
      </c>
      <c r="M417" s="306">
        <f t="shared" si="270"/>
        <v>20740</v>
      </c>
      <c r="N417" s="306">
        <f t="shared" si="270"/>
        <v>51340</v>
      </c>
      <c r="O417" s="306">
        <f t="shared" si="270"/>
        <v>20740</v>
      </c>
      <c r="P417" s="306">
        <f t="shared" si="270"/>
        <v>20740</v>
      </c>
      <c r="Q417" s="306">
        <f t="shared" si="270"/>
        <v>20740</v>
      </c>
      <c r="R417" s="306">
        <f t="shared" si="270"/>
        <v>20400</v>
      </c>
      <c r="S417" s="306">
        <f t="shared" si="270"/>
        <v>19740</v>
      </c>
      <c r="T417" s="306">
        <f t="shared" si="270"/>
        <v>19.399999999999999</v>
      </c>
      <c r="U417" s="306">
        <f t="shared" si="270"/>
        <v>20740</v>
      </c>
      <c r="V417" s="306">
        <f t="shared" si="270"/>
        <v>19740</v>
      </c>
      <c r="W417" s="1"/>
    </row>
    <row r="418" spans="1:23" ht="15.6">
      <c r="A418" s="302">
        <v>221</v>
      </c>
      <c r="B418" s="307"/>
      <c r="C418" s="303">
        <f t="shared" si="271"/>
        <v>445611</v>
      </c>
      <c r="D418" s="304">
        <f t="shared" si="269"/>
        <v>445611</v>
      </c>
      <c r="E418" s="295"/>
      <c r="F418" s="305">
        <v>221</v>
      </c>
      <c r="G418" s="301">
        <f t="shared" si="272"/>
        <v>0</v>
      </c>
      <c r="H418" s="306">
        <f>H94</f>
        <v>0</v>
      </c>
      <c r="I418" s="306">
        <f t="shared" ref="I418:V419" si="273">I94</f>
        <v>0</v>
      </c>
      <c r="J418" s="306">
        <f t="shared" si="273"/>
        <v>0</v>
      </c>
      <c r="K418" s="306">
        <f t="shared" si="273"/>
        <v>0</v>
      </c>
      <c r="L418" s="306">
        <f t="shared" si="273"/>
        <v>0</v>
      </c>
      <c r="M418" s="306">
        <f t="shared" si="273"/>
        <v>0</v>
      </c>
      <c r="N418" s="306">
        <f t="shared" si="273"/>
        <v>0</v>
      </c>
      <c r="O418" s="306">
        <f t="shared" si="273"/>
        <v>0</v>
      </c>
      <c r="P418" s="306">
        <f t="shared" si="273"/>
        <v>0</v>
      </c>
      <c r="Q418" s="306">
        <f t="shared" si="273"/>
        <v>0</v>
      </c>
      <c r="R418" s="306">
        <f t="shared" si="273"/>
        <v>0</v>
      </c>
      <c r="S418" s="306">
        <f t="shared" si="273"/>
        <v>0</v>
      </c>
      <c r="T418" s="306">
        <f t="shared" si="273"/>
        <v>0</v>
      </c>
      <c r="U418" s="306">
        <f t="shared" si="273"/>
        <v>0</v>
      </c>
      <c r="V418" s="306">
        <f t="shared" si="273"/>
        <v>0</v>
      </c>
      <c r="W418" s="1"/>
    </row>
    <row r="419" spans="1:23" ht="15.6">
      <c r="A419" s="302">
        <v>222</v>
      </c>
      <c r="B419" s="304">
        <v>0</v>
      </c>
      <c r="C419" s="303">
        <f t="shared" si="271"/>
        <v>0</v>
      </c>
      <c r="D419" s="304">
        <f t="shared" si="269"/>
        <v>0</v>
      </c>
      <c r="E419" s="295"/>
      <c r="F419" s="305">
        <v>222</v>
      </c>
      <c r="G419" s="301">
        <f t="shared" si="272"/>
        <v>0</v>
      </c>
      <c r="H419" s="306">
        <f>H95</f>
        <v>0</v>
      </c>
      <c r="I419" s="306">
        <f t="shared" si="273"/>
        <v>0</v>
      </c>
      <c r="J419" s="306">
        <f t="shared" si="273"/>
        <v>0</v>
      </c>
      <c r="K419" s="306">
        <f t="shared" si="273"/>
        <v>0</v>
      </c>
      <c r="L419" s="306">
        <f t="shared" si="273"/>
        <v>0</v>
      </c>
      <c r="M419" s="306">
        <f t="shared" si="273"/>
        <v>0</v>
      </c>
      <c r="N419" s="306">
        <f t="shared" si="273"/>
        <v>0</v>
      </c>
      <c r="O419" s="306">
        <f t="shared" si="273"/>
        <v>0</v>
      </c>
      <c r="P419" s="306">
        <f t="shared" si="273"/>
        <v>0</v>
      </c>
      <c r="Q419" s="306">
        <f t="shared" si="273"/>
        <v>0</v>
      </c>
      <c r="R419" s="306">
        <f t="shared" si="273"/>
        <v>0</v>
      </c>
      <c r="S419" s="306">
        <f t="shared" si="273"/>
        <v>0</v>
      </c>
      <c r="T419" s="306">
        <f t="shared" si="273"/>
        <v>0</v>
      </c>
      <c r="U419" s="306">
        <f t="shared" si="273"/>
        <v>0</v>
      </c>
      <c r="V419" s="306">
        <f t="shared" si="273"/>
        <v>0</v>
      </c>
      <c r="W419" s="1"/>
    </row>
    <row r="420" spans="1:23" ht="15.6">
      <c r="A420" s="302">
        <v>223</v>
      </c>
      <c r="B420" s="304">
        <f>B421</f>
        <v>891563.299</v>
      </c>
      <c r="C420" s="303">
        <f t="shared" si="271"/>
        <v>3522652.6</v>
      </c>
      <c r="D420" s="304">
        <f t="shared" si="269"/>
        <v>4414215.8990000002</v>
      </c>
      <c r="E420" s="295"/>
      <c r="F420" s="305">
        <v>223</v>
      </c>
      <c r="G420" s="301">
        <f t="shared" si="272"/>
        <v>0</v>
      </c>
      <c r="H420" s="306">
        <f>H421+H422</f>
        <v>0</v>
      </c>
      <c r="I420" s="306">
        <f t="shared" ref="I420:V420" si="274">I421+I422</f>
        <v>0</v>
      </c>
      <c r="J420" s="306">
        <f t="shared" si="274"/>
        <v>0</v>
      </c>
      <c r="K420" s="306">
        <f t="shared" si="274"/>
        <v>0</v>
      </c>
      <c r="L420" s="306">
        <f t="shared" si="274"/>
        <v>0</v>
      </c>
      <c r="M420" s="306">
        <f t="shared" si="274"/>
        <v>0</v>
      </c>
      <c r="N420" s="306">
        <f t="shared" si="274"/>
        <v>0</v>
      </c>
      <c r="O420" s="306">
        <f t="shared" si="274"/>
        <v>0</v>
      </c>
      <c r="P420" s="306">
        <f t="shared" si="274"/>
        <v>0</v>
      </c>
      <c r="Q420" s="306">
        <f t="shared" si="274"/>
        <v>0</v>
      </c>
      <c r="R420" s="306">
        <f t="shared" si="274"/>
        <v>0</v>
      </c>
      <c r="S420" s="306">
        <f t="shared" si="274"/>
        <v>0</v>
      </c>
      <c r="T420" s="306">
        <f t="shared" si="274"/>
        <v>0</v>
      </c>
      <c r="U420" s="306">
        <f t="shared" si="274"/>
        <v>0</v>
      </c>
      <c r="V420" s="306">
        <f t="shared" si="274"/>
        <v>0</v>
      </c>
      <c r="W420" s="1"/>
    </row>
    <row r="421" spans="1:23" ht="15.6">
      <c r="A421" s="308" t="s">
        <v>314</v>
      </c>
      <c r="B421" s="307">
        <f>G182</f>
        <v>891563.299</v>
      </c>
      <c r="C421" s="303">
        <f>D421-B421-G421</f>
        <v>2313629.6</v>
      </c>
      <c r="D421" s="304">
        <f>G297+G303</f>
        <v>3205192.8990000002</v>
      </c>
      <c r="E421" s="295"/>
      <c r="F421" s="309" t="s">
        <v>315</v>
      </c>
      <c r="G421" s="301">
        <f t="shared" si="272"/>
        <v>0</v>
      </c>
      <c r="H421" s="306">
        <f>H97</f>
        <v>0</v>
      </c>
      <c r="I421" s="306">
        <f t="shared" ref="I421:V422" si="275">I97</f>
        <v>0</v>
      </c>
      <c r="J421" s="306">
        <f t="shared" si="275"/>
        <v>0</v>
      </c>
      <c r="K421" s="306">
        <f t="shared" si="275"/>
        <v>0</v>
      </c>
      <c r="L421" s="306">
        <f t="shared" si="275"/>
        <v>0</v>
      </c>
      <c r="M421" s="306">
        <f t="shared" si="275"/>
        <v>0</v>
      </c>
      <c r="N421" s="306">
        <f t="shared" si="275"/>
        <v>0</v>
      </c>
      <c r="O421" s="306">
        <f t="shared" si="275"/>
        <v>0</v>
      </c>
      <c r="P421" s="306">
        <f t="shared" si="275"/>
        <v>0</v>
      </c>
      <c r="Q421" s="306">
        <f t="shared" si="275"/>
        <v>0</v>
      </c>
      <c r="R421" s="306">
        <f t="shared" si="275"/>
        <v>0</v>
      </c>
      <c r="S421" s="306">
        <f t="shared" si="275"/>
        <v>0</v>
      </c>
      <c r="T421" s="306">
        <f t="shared" si="275"/>
        <v>0</v>
      </c>
      <c r="U421" s="306">
        <f t="shared" si="275"/>
        <v>0</v>
      </c>
      <c r="V421" s="306">
        <f t="shared" si="275"/>
        <v>0</v>
      </c>
      <c r="W421" s="1"/>
    </row>
    <row r="422" spans="1:23" ht="15.6">
      <c r="A422" s="302">
        <v>224</v>
      </c>
      <c r="B422" s="310">
        <v>0</v>
      </c>
      <c r="C422" s="303">
        <f>D422-B422</f>
        <v>0</v>
      </c>
      <c r="D422" s="304">
        <f>G305</f>
        <v>0</v>
      </c>
      <c r="E422" s="295"/>
      <c r="F422" s="309" t="s">
        <v>316</v>
      </c>
      <c r="G422" s="301">
        <f t="shared" si="272"/>
        <v>0</v>
      </c>
      <c r="H422" s="306">
        <f>H98</f>
        <v>0</v>
      </c>
      <c r="I422" s="306">
        <f t="shared" si="275"/>
        <v>0</v>
      </c>
      <c r="J422" s="306">
        <f t="shared" si="275"/>
        <v>0</v>
      </c>
      <c r="K422" s="306">
        <f t="shared" si="275"/>
        <v>0</v>
      </c>
      <c r="L422" s="306">
        <f t="shared" si="275"/>
        <v>0</v>
      </c>
      <c r="M422" s="306">
        <f t="shared" si="275"/>
        <v>0</v>
      </c>
      <c r="N422" s="306">
        <f t="shared" si="275"/>
        <v>0</v>
      </c>
      <c r="O422" s="306">
        <f t="shared" si="275"/>
        <v>0</v>
      </c>
      <c r="P422" s="306">
        <f t="shared" si="275"/>
        <v>0</v>
      </c>
      <c r="Q422" s="306">
        <f t="shared" si="275"/>
        <v>0</v>
      </c>
      <c r="R422" s="306">
        <f t="shared" si="275"/>
        <v>0</v>
      </c>
      <c r="S422" s="306">
        <f t="shared" si="275"/>
        <v>0</v>
      </c>
      <c r="T422" s="306">
        <f t="shared" si="275"/>
        <v>0</v>
      </c>
      <c r="U422" s="306">
        <f t="shared" si="275"/>
        <v>0</v>
      </c>
      <c r="V422" s="306">
        <f t="shared" si="275"/>
        <v>0</v>
      </c>
      <c r="W422" s="1"/>
    </row>
    <row r="423" spans="1:23" ht="15.6">
      <c r="A423" s="302">
        <v>225</v>
      </c>
      <c r="B423" s="310">
        <f>B424+B425+B426+B427+B428</f>
        <v>35669587.678999998</v>
      </c>
      <c r="C423" s="303">
        <f t="shared" si="271"/>
        <v>23652799.999999993</v>
      </c>
      <c r="D423" s="304">
        <f>G306</f>
        <v>59322387.67899999</v>
      </c>
      <c r="E423" s="295"/>
      <c r="F423" s="305">
        <v>225</v>
      </c>
      <c r="G423" s="301">
        <f t="shared" si="272"/>
        <v>0</v>
      </c>
      <c r="H423" s="306">
        <f>H100</f>
        <v>0</v>
      </c>
      <c r="I423" s="306">
        <f t="shared" ref="I423:V423" si="276">I100</f>
        <v>0</v>
      </c>
      <c r="J423" s="306">
        <f t="shared" si="276"/>
        <v>0</v>
      </c>
      <c r="K423" s="306">
        <f t="shared" si="276"/>
        <v>0</v>
      </c>
      <c r="L423" s="306">
        <f t="shared" si="276"/>
        <v>0</v>
      </c>
      <c r="M423" s="306">
        <f t="shared" si="276"/>
        <v>0</v>
      </c>
      <c r="N423" s="306">
        <f t="shared" si="276"/>
        <v>0</v>
      </c>
      <c r="O423" s="306">
        <f t="shared" si="276"/>
        <v>0</v>
      </c>
      <c r="P423" s="306">
        <f t="shared" si="276"/>
        <v>0</v>
      </c>
      <c r="Q423" s="306">
        <f t="shared" si="276"/>
        <v>0</v>
      </c>
      <c r="R423" s="306">
        <f t="shared" si="276"/>
        <v>0</v>
      </c>
      <c r="S423" s="306">
        <f t="shared" si="276"/>
        <v>0</v>
      </c>
      <c r="T423" s="306">
        <f t="shared" si="276"/>
        <v>0</v>
      </c>
      <c r="U423" s="306">
        <f t="shared" si="276"/>
        <v>0</v>
      </c>
      <c r="V423" s="306">
        <f t="shared" si="276"/>
        <v>0</v>
      </c>
      <c r="W423" s="1"/>
    </row>
    <row r="424" spans="1:23" ht="15.6">
      <c r="A424" s="308" t="s">
        <v>364</v>
      </c>
      <c r="B424" s="311">
        <f>G149</f>
        <v>0</v>
      </c>
      <c r="C424" s="303">
        <f>D424-B424</f>
        <v>0</v>
      </c>
      <c r="D424" s="304">
        <f>G327+G308</f>
        <v>0</v>
      </c>
      <c r="E424" s="295"/>
      <c r="F424" s="305"/>
      <c r="G424" s="301">
        <f t="shared" si="272"/>
        <v>0</v>
      </c>
      <c r="H424" s="306"/>
      <c r="I424" s="306"/>
      <c r="J424" s="306"/>
      <c r="K424" s="306"/>
      <c r="L424" s="306"/>
      <c r="M424" s="306"/>
      <c r="N424" s="306"/>
      <c r="O424" s="306"/>
      <c r="P424" s="306"/>
      <c r="Q424" s="306"/>
      <c r="R424" s="306"/>
      <c r="S424" s="306"/>
      <c r="T424" s="306"/>
      <c r="U424" s="306"/>
      <c r="V424" s="306"/>
      <c r="W424" s="1"/>
    </row>
    <row r="425" spans="1:23" ht="15.6">
      <c r="A425" s="308" t="s">
        <v>317</v>
      </c>
      <c r="B425" s="307">
        <f>G246</f>
        <v>0</v>
      </c>
      <c r="C425" s="303">
        <f>D425-B425</f>
        <v>0</v>
      </c>
      <c r="D425" s="304">
        <f>G328+G329</f>
        <v>0</v>
      </c>
      <c r="E425" s="295"/>
      <c r="F425" s="305"/>
      <c r="G425" s="301">
        <f t="shared" si="272"/>
        <v>0</v>
      </c>
      <c r="H425" s="306"/>
      <c r="I425" s="306"/>
      <c r="J425" s="306"/>
      <c r="K425" s="306"/>
      <c r="L425" s="306"/>
      <c r="M425" s="306"/>
      <c r="N425" s="306"/>
      <c r="O425" s="306"/>
      <c r="P425" s="306"/>
      <c r="Q425" s="306"/>
      <c r="R425" s="306"/>
      <c r="S425" s="306"/>
      <c r="T425" s="306"/>
      <c r="U425" s="306"/>
      <c r="V425" s="306"/>
      <c r="W425" s="1"/>
    </row>
    <row r="426" spans="1:23" ht="15.6">
      <c r="A426" s="308" t="s">
        <v>318</v>
      </c>
      <c r="B426" s="307">
        <f>G145</f>
        <v>0</v>
      </c>
      <c r="C426" s="303">
        <f>D426-B426</f>
        <v>0</v>
      </c>
      <c r="D426" s="304">
        <f>G318+G319</f>
        <v>0</v>
      </c>
      <c r="E426" s="295"/>
      <c r="F426" s="305">
        <v>226</v>
      </c>
      <c r="G426" s="301">
        <f t="shared" si="272"/>
        <v>0</v>
      </c>
      <c r="H426" s="306">
        <f t="shared" ref="H426:V426" si="277">H101</f>
        <v>0</v>
      </c>
      <c r="I426" s="306">
        <f t="shared" si="277"/>
        <v>0</v>
      </c>
      <c r="J426" s="306">
        <f t="shared" si="277"/>
        <v>0</v>
      </c>
      <c r="K426" s="306">
        <f t="shared" si="277"/>
        <v>0</v>
      </c>
      <c r="L426" s="306">
        <f t="shared" si="277"/>
        <v>0</v>
      </c>
      <c r="M426" s="306">
        <f t="shared" si="277"/>
        <v>0</v>
      </c>
      <c r="N426" s="306">
        <f t="shared" si="277"/>
        <v>0</v>
      </c>
      <c r="O426" s="306">
        <f t="shared" si="277"/>
        <v>0</v>
      </c>
      <c r="P426" s="306">
        <f t="shared" si="277"/>
        <v>0</v>
      </c>
      <c r="Q426" s="306">
        <f t="shared" si="277"/>
        <v>0</v>
      </c>
      <c r="R426" s="306">
        <f t="shared" si="277"/>
        <v>0</v>
      </c>
      <c r="S426" s="306">
        <f t="shared" si="277"/>
        <v>0</v>
      </c>
      <c r="T426" s="306">
        <f t="shared" si="277"/>
        <v>0</v>
      </c>
      <c r="U426" s="306">
        <f t="shared" si="277"/>
        <v>0</v>
      </c>
      <c r="V426" s="306">
        <f t="shared" si="277"/>
        <v>0</v>
      </c>
      <c r="W426" s="1"/>
    </row>
    <row r="427" spans="1:23" ht="15.6">
      <c r="A427" s="308" t="s">
        <v>396</v>
      </c>
      <c r="B427" s="307">
        <f>G223</f>
        <v>0</v>
      </c>
      <c r="C427" s="303">
        <v>0</v>
      </c>
      <c r="D427" s="304"/>
      <c r="E427" s="295"/>
      <c r="F427" s="305"/>
      <c r="G427" s="301"/>
      <c r="H427" s="306"/>
      <c r="I427" s="306"/>
      <c r="J427" s="306"/>
      <c r="K427" s="306"/>
      <c r="L427" s="306"/>
      <c r="M427" s="306"/>
      <c r="N427" s="306"/>
      <c r="O427" s="306"/>
      <c r="P427" s="306"/>
      <c r="Q427" s="306"/>
      <c r="R427" s="306"/>
      <c r="S427" s="306"/>
      <c r="T427" s="306"/>
      <c r="U427" s="306"/>
      <c r="V427" s="306"/>
      <c r="W427" s="1"/>
    </row>
    <row r="428" spans="1:23" ht="15.6">
      <c r="A428" s="308" t="s">
        <v>407</v>
      </c>
      <c r="B428" s="307">
        <f>G141</f>
        <v>35669587.678999998</v>
      </c>
      <c r="C428" s="303">
        <f t="shared" ref="C428" si="278">D428-B428</f>
        <v>-35669587.678999998</v>
      </c>
      <c r="D428" s="304"/>
      <c r="E428" s="295"/>
      <c r="F428" s="305"/>
      <c r="G428" s="301"/>
      <c r="H428" s="306"/>
      <c r="I428" s="306"/>
      <c r="J428" s="306"/>
      <c r="K428" s="306"/>
      <c r="L428" s="306"/>
      <c r="M428" s="306"/>
      <c r="N428" s="306"/>
      <c r="O428" s="306"/>
      <c r="P428" s="306"/>
      <c r="Q428" s="306"/>
      <c r="R428" s="306"/>
      <c r="S428" s="306"/>
      <c r="T428" s="306"/>
      <c r="U428" s="306"/>
      <c r="V428" s="306"/>
      <c r="W428" s="1"/>
    </row>
    <row r="429" spans="1:23" ht="15.6">
      <c r="A429" s="302">
        <v>226</v>
      </c>
      <c r="B429" s="307">
        <f>B430</f>
        <v>0</v>
      </c>
      <c r="C429" s="303">
        <f>D429-B429-G426</f>
        <v>1828415</v>
      </c>
      <c r="D429" s="304">
        <f>G330</f>
        <v>1828415</v>
      </c>
      <c r="E429" s="295"/>
      <c r="F429" s="305">
        <v>290</v>
      </c>
      <c r="G429" s="301">
        <f t="shared" si="272"/>
        <v>0</v>
      </c>
      <c r="H429" s="306">
        <f t="shared" ref="H429:V429" si="279">H102</f>
        <v>0</v>
      </c>
      <c r="I429" s="306">
        <f t="shared" si="279"/>
        <v>0</v>
      </c>
      <c r="J429" s="306">
        <f t="shared" si="279"/>
        <v>0</v>
      </c>
      <c r="K429" s="306">
        <f t="shared" si="279"/>
        <v>0</v>
      </c>
      <c r="L429" s="306">
        <f t="shared" si="279"/>
        <v>0</v>
      </c>
      <c r="M429" s="306">
        <f t="shared" si="279"/>
        <v>0</v>
      </c>
      <c r="N429" s="306">
        <f t="shared" si="279"/>
        <v>0</v>
      </c>
      <c r="O429" s="306">
        <f t="shared" si="279"/>
        <v>0</v>
      </c>
      <c r="P429" s="306">
        <f t="shared" si="279"/>
        <v>0</v>
      </c>
      <c r="Q429" s="306">
        <f t="shared" si="279"/>
        <v>0</v>
      </c>
      <c r="R429" s="306">
        <f t="shared" si="279"/>
        <v>0</v>
      </c>
      <c r="S429" s="306">
        <f t="shared" si="279"/>
        <v>0</v>
      </c>
      <c r="T429" s="306">
        <f t="shared" si="279"/>
        <v>0</v>
      </c>
      <c r="U429" s="306">
        <f t="shared" si="279"/>
        <v>0</v>
      </c>
      <c r="V429" s="306">
        <f t="shared" si="279"/>
        <v>0</v>
      </c>
      <c r="W429" s="1"/>
    </row>
    <row r="430" spans="1:23" ht="15.6">
      <c r="A430" s="308" t="s">
        <v>319</v>
      </c>
      <c r="B430" s="307">
        <v>0</v>
      </c>
      <c r="C430" s="303">
        <f t="shared" ref="C430:C435" si="280">D430-B430</f>
        <v>0</v>
      </c>
      <c r="D430" s="304">
        <f>G347+G346</f>
        <v>0</v>
      </c>
      <c r="E430" s="295"/>
      <c r="F430" s="305">
        <v>310</v>
      </c>
      <c r="G430" s="301">
        <f t="shared" si="272"/>
        <v>0</v>
      </c>
      <c r="H430" s="306">
        <f>H104</f>
        <v>0</v>
      </c>
      <c r="I430" s="306">
        <f t="shared" ref="I430:V430" si="281">I104</f>
        <v>0</v>
      </c>
      <c r="J430" s="306">
        <f t="shared" si="281"/>
        <v>0</v>
      </c>
      <c r="K430" s="306">
        <f t="shared" si="281"/>
        <v>0</v>
      </c>
      <c r="L430" s="306">
        <f t="shared" si="281"/>
        <v>0</v>
      </c>
      <c r="M430" s="306">
        <f t="shared" si="281"/>
        <v>0</v>
      </c>
      <c r="N430" s="306">
        <f t="shared" si="281"/>
        <v>0</v>
      </c>
      <c r="O430" s="306">
        <f t="shared" si="281"/>
        <v>0</v>
      </c>
      <c r="P430" s="306">
        <f t="shared" si="281"/>
        <v>0</v>
      </c>
      <c r="Q430" s="306">
        <f t="shared" si="281"/>
        <v>0</v>
      </c>
      <c r="R430" s="306">
        <f t="shared" si="281"/>
        <v>0</v>
      </c>
      <c r="S430" s="306">
        <f t="shared" si="281"/>
        <v>0</v>
      </c>
      <c r="T430" s="306">
        <f t="shared" si="281"/>
        <v>0</v>
      </c>
      <c r="U430" s="306">
        <f t="shared" si="281"/>
        <v>0</v>
      </c>
      <c r="V430" s="306">
        <f t="shared" si="281"/>
        <v>0</v>
      </c>
      <c r="W430" s="1"/>
    </row>
    <row r="431" spans="1:23" ht="15.6">
      <c r="A431" s="302">
        <v>231</v>
      </c>
      <c r="B431" s="310"/>
      <c r="C431" s="303">
        <f t="shared" si="280"/>
        <v>12003</v>
      </c>
      <c r="D431" s="304">
        <f>G360</f>
        <v>12003</v>
      </c>
      <c r="E431" s="295"/>
      <c r="F431" s="305">
        <v>340</v>
      </c>
      <c r="G431" s="301">
        <f t="shared" si="272"/>
        <v>119148</v>
      </c>
      <c r="H431" s="306">
        <f>H432+H433+H435</f>
        <v>8</v>
      </c>
      <c r="I431" s="306">
        <f t="shared" ref="I431:V431" si="282">I432+I433+I435</f>
        <v>8396</v>
      </c>
      <c r="J431" s="306">
        <f t="shared" si="282"/>
        <v>8396</v>
      </c>
      <c r="K431" s="306">
        <f t="shared" si="282"/>
        <v>8600</v>
      </c>
      <c r="L431" s="306">
        <f t="shared" si="282"/>
        <v>8</v>
      </c>
      <c r="M431" s="306">
        <f t="shared" si="282"/>
        <v>8396</v>
      </c>
      <c r="N431" s="306">
        <f t="shared" si="282"/>
        <v>20260</v>
      </c>
      <c r="O431" s="306">
        <f t="shared" si="282"/>
        <v>8396</v>
      </c>
      <c r="P431" s="306">
        <f t="shared" si="282"/>
        <v>8396</v>
      </c>
      <c r="Q431" s="306">
        <f t="shared" si="282"/>
        <v>8396</v>
      </c>
      <c r="R431" s="306">
        <f t="shared" si="282"/>
        <v>8600</v>
      </c>
      <c r="S431" s="306">
        <f t="shared" si="282"/>
        <v>11396</v>
      </c>
      <c r="T431" s="306">
        <f t="shared" si="282"/>
        <v>8</v>
      </c>
      <c r="U431" s="306">
        <f t="shared" si="282"/>
        <v>8396</v>
      </c>
      <c r="V431" s="306">
        <f t="shared" si="282"/>
        <v>11496</v>
      </c>
      <c r="W431" s="1"/>
    </row>
    <row r="432" spans="1:23" ht="15.6">
      <c r="A432" s="302">
        <v>242</v>
      </c>
      <c r="B432" s="307"/>
      <c r="C432" s="303">
        <f t="shared" si="280"/>
        <v>49800</v>
      </c>
      <c r="D432" s="304">
        <f>G362</f>
        <v>49800</v>
      </c>
      <c r="E432" s="295"/>
      <c r="F432" s="305" t="s">
        <v>320</v>
      </c>
      <c r="G432" s="301">
        <f t="shared" si="272"/>
        <v>0</v>
      </c>
      <c r="H432" s="306">
        <f>H107</f>
        <v>0</v>
      </c>
      <c r="I432" s="306">
        <f t="shared" ref="I432:V432" si="283">I107</f>
        <v>0</v>
      </c>
      <c r="J432" s="306">
        <f t="shared" si="283"/>
        <v>0</v>
      </c>
      <c r="K432" s="306">
        <f t="shared" si="283"/>
        <v>0</v>
      </c>
      <c r="L432" s="306">
        <f t="shared" si="283"/>
        <v>0</v>
      </c>
      <c r="M432" s="306">
        <f t="shared" si="283"/>
        <v>0</v>
      </c>
      <c r="N432" s="306">
        <f t="shared" si="283"/>
        <v>0</v>
      </c>
      <c r="O432" s="306">
        <f t="shared" si="283"/>
        <v>0</v>
      </c>
      <c r="P432" s="306">
        <f t="shared" si="283"/>
        <v>0</v>
      </c>
      <c r="Q432" s="306">
        <f t="shared" si="283"/>
        <v>0</v>
      </c>
      <c r="R432" s="306">
        <f t="shared" si="283"/>
        <v>0</v>
      </c>
      <c r="S432" s="306">
        <f t="shared" si="283"/>
        <v>0</v>
      </c>
      <c r="T432" s="306">
        <f t="shared" si="283"/>
        <v>0</v>
      </c>
      <c r="U432" s="306">
        <f t="shared" si="283"/>
        <v>0</v>
      </c>
      <c r="V432" s="306">
        <f t="shared" si="283"/>
        <v>0</v>
      </c>
      <c r="W432" s="1"/>
    </row>
    <row r="433" spans="1:23" ht="15.6">
      <c r="A433" s="302">
        <v>251</v>
      </c>
      <c r="B433" s="307"/>
      <c r="C433" s="303">
        <f t="shared" si="280"/>
        <v>12435407</v>
      </c>
      <c r="D433" s="304">
        <f>G366</f>
        <v>12435407</v>
      </c>
      <c r="E433" s="312">
        <f>G433+G435</f>
        <v>119148</v>
      </c>
      <c r="F433" s="313" t="s">
        <v>302</v>
      </c>
      <c r="G433" s="301">
        <f t="shared" si="272"/>
        <v>20260</v>
      </c>
      <c r="H433" s="306">
        <f>H109</f>
        <v>0</v>
      </c>
      <c r="I433" s="306">
        <f t="shared" ref="I433:V433" si="284">I109</f>
        <v>0</v>
      </c>
      <c r="J433" s="306">
        <f t="shared" si="284"/>
        <v>0</v>
      </c>
      <c r="K433" s="306">
        <f t="shared" si="284"/>
        <v>0</v>
      </c>
      <c r="L433" s="306">
        <f t="shared" si="284"/>
        <v>0</v>
      </c>
      <c r="M433" s="306">
        <f t="shared" si="284"/>
        <v>0</v>
      </c>
      <c r="N433" s="306">
        <f t="shared" si="284"/>
        <v>20260</v>
      </c>
      <c r="O433" s="306">
        <f t="shared" si="284"/>
        <v>0</v>
      </c>
      <c r="P433" s="306">
        <f t="shared" si="284"/>
        <v>0</v>
      </c>
      <c r="Q433" s="306">
        <f t="shared" si="284"/>
        <v>0</v>
      </c>
      <c r="R433" s="306">
        <f t="shared" si="284"/>
        <v>0</v>
      </c>
      <c r="S433" s="306">
        <f t="shared" si="284"/>
        <v>0</v>
      </c>
      <c r="T433" s="306">
        <f t="shared" si="284"/>
        <v>0</v>
      </c>
      <c r="U433" s="306">
        <f t="shared" si="284"/>
        <v>0</v>
      </c>
      <c r="V433" s="306">
        <f t="shared" si="284"/>
        <v>0</v>
      </c>
      <c r="W433" s="1"/>
    </row>
    <row r="434" spans="1:23" ht="15.6">
      <c r="A434" s="302">
        <v>262</v>
      </c>
      <c r="B434" s="307"/>
      <c r="C434" s="303">
        <f t="shared" si="280"/>
        <v>0</v>
      </c>
      <c r="D434" s="304">
        <f>G367</f>
        <v>0</v>
      </c>
      <c r="E434" s="372"/>
      <c r="F434" s="313"/>
      <c r="G434" s="301"/>
      <c r="H434" s="306"/>
      <c r="I434" s="306"/>
      <c r="J434" s="306"/>
      <c r="K434" s="306"/>
      <c r="L434" s="306"/>
      <c r="M434" s="306"/>
      <c r="N434" s="306"/>
      <c r="O434" s="306"/>
      <c r="P434" s="306"/>
      <c r="Q434" s="306"/>
      <c r="R434" s="306"/>
      <c r="S434" s="306"/>
      <c r="T434" s="306"/>
      <c r="U434" s="306"/>
      <c r="V434" s="306"/>
      <c r="W434" s="1"/>
    </row>
    <row r="435" spans="1:23" ht="15.6">
      <c r="A435" s="302">
        <v>263</v>
      </c>
      <c r="B435" s="307"/>
      <c r="C435" s="303">
        <f t="shared" si="280"/>
        <v>1481424</v>
      </c>
      <c r="D435" s="304">
        <f>G368</f>
        <v>1481424</v>
      </c>
      <c r="E435" s="314"/>
      <c r="F435" s="313" t="s">
        <v>303</v>
      </c>
      <c r="G435" s="301">
        <f t="shared" si="272"/>
        <v>98888</v>
      </c>
      <c r="H435" s="306">
        <f>H108</f>
        <v>8</v>
      </c>
      <c r="I435" s="306">
        <f t="shared" ref="I435:V435" si="285">I108</f>
        <v>8396</v>
      </c>
      <c r="J435" s="306">
        <f t="shared" si="285"/>
        <v>8396</v>
      </c>
      <c r="K435" s="306">
        <f t="shared" si="285"/>
        <v>8600</v>
      </c>
      <c r="L435" s="306">
        <f t="shared" si="285"/>
        <v>8</v>
      </c>
      <c r="M435" s="306">
        <f t="shared" si="285"/>
        <v>8396</v>
      </c>
      <c r="N435" s="306">
        <f t="shared" si="285"/>
        <v>0</v>
      </c>
      <c r="O435" s="306">
        <f t="shared" si="285"/>
        <v>8396</v>
      </c>
      <c r="P435" s="306">
        <f t="shared" si="285"/>
        <v>8396</v>
      </c>
      <c r="Q435" s="306">
        <f t="shared" si="285"/>
        <v>8396</v>
      </c>
      <c r="R435" s="306">
        <f t="shared" si="285"/>
        <v>8600</v>
      </c>
      <c r="S435" s="306">
        <f t="shared" si="285"/>
        <v>11396</v>
      </c>
      <c r="T435" s="306">
        <f t="shared" si="285"/>
        <v>8</v>
      </c>
      <c r="U435" s="306">
        <f t="shared" si="285"/>
        <v>8396</v>
      </c>
      <c r="V435" s="306">
        <f t="shared" si="285"/>
        <v>11496</v>
      </c>
      <c r="W435" s="1"/>
    </row>
    <row r="436" spans="1:23" ht="15.6">
      <c r="A436" s="302">
        <v>290</v>
      </c>
      <c r="B436" s="310">
        <v>0</v>
      </c>
      <c r="C436" s="303">
        <f>D436-B436-G429</f>
        <v>237511</v>
      </c>
      <c r="D436" s="304">
        <f>G369</f>
        <v>237511</v>
      </c>
      <c r="E436" s="295"/>
      <c r="F436" s="315"/>
      <c r="G436" s="316"/>
      <c r="H436" s="315"/>
      <c r="I436" s="317"/>
      <c r="J436" s="317"/>
      <c r="K436" s="317"/>
      <c r="L436" s="317"/>
      <c r="M436" s="317"/>
      <c r="N436" s="317"/>
      <c r="O436" s="317"/>
      <c r="P436" s="317"/>
      <c r="Q436" s="317"/>
      <c r="R436" s="317"/>
      <c r="S436" s="317"/>
      <c r="T436" s="317"/>
      <c r="U436" s="317"/>
      <c r="V436" s="317"/>
      <c r="W436" s="1"/>
    </row>
    <row r="437" spans="1:23" ht="15.6">
      <c r="A437" s="302">
        <v>310</v>
      </c>
      <c r="B437" s="304">
        <f>B438+B440+B439</f>
        <v>0</v>
      </c>
      <c r="C437" s="303">
        <f>D437-B437-G430</f>
        <v>8550000</v>
      </c>
      <c r="D437" s="304">
        <f>G379</f>
        <v>8550000</v>
      </c>
      <c r="E437" s="399" t="s">
        <v>253</v>
      </c>
      <c r="F437" s="400"/>
      <c r="G437" s="401">
        <f>G415+G416+G417+G418+G419+G420+G423+G426+G430+G429+G431</f>
        <v>1304474.5</v>
      </c>
      <c r="H437" s="401">
        <f>H415+H416+H417+H418+H419+H420+H423+H426+H429+H430+H431</f>
        <v>91.5</v>
      </c>
      <c r="I437" s="401">
        <f t="shared" ref="I437:V437" si="286">I415+I416+I417+I418+I419+I420+I423+I426+I429+I430+I431</f>
        <v>96600</v>
      </c>
      <c r="J437" s="401">
        <f t="shared" si="286"/>
        <v>96600</v>
      </c>
      <c r="K437" s="401">
        <f t="shared" si="286"/>
        <v>96600</v>
      </c>
      <c r="L437" s="401">
        <f t="shared" si="286"/>
        <v>91.5</v>
      </c>
      <c r="M437" s="401">
        <f t="shared" si="286"/>
        <v>96600</v>
      </c>
      <c r="N437" s="401">
        <f t="shared" si="286"/>
        <v>241600</v>
      </c>
      <c r="O437" s="401">
        <f t="shared" si="286"/>
        <v>96600</v>
      </c>
      <c r="P437" s="401">
        <f t="shared" si="286"/>
        <v>96600</v>
      </c>
      <c r="Q437" s="401">
        <f t="shared" si="286"/>
        <v>96600</v>
      </c>
      <c r="R437" s="401">
        <f t="shared" si="286"/>
        <v>96600</v>
      </c>
      <c r="S437" s="401">
        <f t="shared" si="286"/>
        <v>96600</v>
      </c>
      <c r="T437" s="401">
        <f t="shared" si="286"/>
        <v>91.5</v>
      </c>
      <c r="U437" s="401">
        <f t="shared" si="286"/>
        <v>96600</v>
      </c>
      <c r="V437" s="401">
        <f t="shared" si="286"/>
        <v>96600</v>
      </c>
      <c r="W437" s="1"/>
    </row>
    <row r="438" spans="1:23" ht="15.6">
      <c r="A438" s="308" t="s">
        <v>365</v>
      </c>
      <c r="B438" s="307">
        <v>0</v>
      </c>
      <c r="C438" s="303">
        <v>0</v>
      </c>
      <c r="D438" s="366">
        <f>G382</f>
        <v>0</v>
      </c>
      <c r="E438" s="295"/>
      <c r="F438" s="322"/>
      <c r="G438" s="402"/>
      <c r="H438" s="322"/>
      <c r="I438" s="317"/>
      <c r="J438" s="317"/>
      <c r="K438" s="317"/>
      <c r="L438" s="317"/>
      <c r="M438" s="317"/>
      <c r="N438" s="317"/>
      <c r="O438" s="317"/>
      <c r="P438" s="317"/>
      <c r="Q438" s="317"/>
      <c r="R438" s="317"/>
      <c r="S438" s="317"/>
      <c r="T438" s="317"/>
      <c r="U438" s="317"/>
      <c r="V438" s="317"/>
      <c r="W438" s="321"/>
    </row>
    <row r="439" spans="1:23" ht="15.6">
      <c r="A439" s="308" t="s">
        <v>415</v>
      </c>
      <c r="B439" s="307">
        <v>0</v>
      </c>
      <c r="C439" s="303"/>
      <c r="D439" s="366"/>
      <c r="E439" s="295"/>
      <c r="F439" s="322"/>
      <c r="G439" s="402"/>
      <c r="H439" s="322"/>
      <c r="I439" s="317"/>
      <c r="J439" s="317"/>
      <c r="K439" s="317"/>
      <c r="L439" s="317"/>
      <c r="M439" s="317"/>
      <c r="N439" s="317"/>
      <c r="O439" s="317"/>
      <c r="P439" s="317"/>
      <c r="Q439" s="317"/>
      <c r="R439" s="317"/>
      <c r="S439" s="317"/>
      <c r="T439" s="317"/>
      <c r="U439" s="317"/>
      <c r="V439" s="317"/>
      <c r="W439" s="321"/>
    </row>
    <row r="440" spans="1:23" ht="15.6">
      <c r="A440" s="308" t="s">
        <v>299</v>
      </c>
      <c r="B440" s="311">
        <f>G387</f>
        <v>0</v>
      </c>
      <c r="C440" s="303">
        <f>D440-B440</f>
        <v>0</v>
      </c>
      <c r="D440" s="366">
        <f>G387</f>
        <v>0</v>
      </c>
      <c r="E440" s="228"/>
      <c r="F440" s="28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321"/>
    </row>
    <row r="441" spans="1:23" ht="15.6">
      <c r="A441" s="302">
        <v>340</v>
      </c>
      <c r="B441" s="310">
        <f>B442</f>
        <v>0</v>
      </c>
      <c r="C441" s="303">
        <f>D441-B441-G431</f>
        <v>2252378.7000000002</v>
      </c>
      <c r="D441" s="366">
        <f>G392</f>
        <v>2371526.7000000002</v>
      </c>
      <c r="E441" s="228"/>
      <c r="F441" s="228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321"/>
    </row>
    <row r="442" spans="1:23" ht="15.6">
      <c r="A442" s="308" t="s">
        <v>320</v>
      </c>
      <c r="B442" s="307">
        <f>G394</f>
        <v>0</v>
      </c>
      <c r="C442" s="363">
        <f>D442-B442-G432</f>
        <v>638050</v>
      </c>
      <c r="D442" s="367">
        <f>G393+G394</f>
        <v>638050</v>
      </c>
      <c r="E442" s="259"/>
      <c r="F442" s="321"/>
      <c r="G442" s="321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321"/>
    </row>
    <row r="443" spans="1:23" ht="15.6">
      <c r="A443" s="308"/>
      <c r="B443" s="318">
        <f>B423+B429+B415+B416+B417+B418+B419+B420+B422+B431+B432+B433+B435+B436+B437+B441+B434</f>
        <v>36561150.978</v>
      </c>
      <c r="C443" s="423">
        <f>D443-B443-G437</f>
        <v>70888068.699999988</v>
      </c>
      <c r="D443" s="422">
        <f t="shared" ref="D443" si="287">D423+D429+D415+D416+D417+D418+D419+D420+D422+D431+D432+D433+D435+D436+D437+D441+D434</f>
        <v>108753694.17799999</v>
      </c>
      <c r="E443" s="321"/>
      <c r="F443" s="321"/>
      <c r="G443" s="321"/>
      <c r="H443" s="322"/>
      <c r="I443" s="316"/>
      <c r="J443" s="316"/>
      <c r="K443" s="316"/>
      <c r="L443" s="316"/>
      <c r="M443" s="316"/>
      <c r="N443" s="316"/>
      <c r="O443" s="316"/>
      <c r="P443" s="316"/>
      <c r="Q443" s="316"/>
      <c r="R443" s="316"/>
      <c r="S443" s="316"/>
      <c r="T443" s="316"/>
      <c r="U443" s="316"/>
      <c r="V443" s="316"/>
      <c r="W443" s="321"/>
    </row>
    <row r="444" spans="1:23">
      <c r="A444" s="1"/>
      <c r="B444" s="319"/>
      <c r="C444" s="1"/>
      <c r="D444" s="1"/>
      <c r="E444" s="321"/>
      <c r="F444" s="628" t="s">
        <v>389</v>
      </c>
      <c r="G444" s="628"/>
      <c r="H444" s="321"/>
      <c r="I444" s="321"/>
      <c r="J444" s="321"/>
      <c r="K444" s="321">
        <v>8193704.8200000003</v>
      </c>
      <c r="L444" s="321"/>
      <c r="M444" s="321"/>
      <c r="N444" s="321"/>
      <c r="O444" s="321"/>
      <c r="P444" s="321"/>
      <c r="Q444" s="321"/>
      <c r="R444" s="321"/>
      <c r="S444" s="321"/>
      <c r="T444" s="321"/>
      <c r="U444" s="321"/>
      <c r="V444" s="321"/>
      <c r="W444" s="321"/>
    </row>
    <row r="445" spans="1:23">
      <c r="A445" s="319"/>
      <c r="B445" s="1"/>
      <c r="C445" s="362">
        <f>C415+C416+C417+C418+C419+C420+C422+C423+C429+C431+C432+C433+C434+C435+C436+C437+C441</f>
        <v>70888068.700000003</v>
      </c>
      <c r="D445" s="1"/>
      <c r="E445" s="350"/>
      <c r="F445" s="350"/>
      <c r="G445" s="350"/>
      <c r="H445" s="350"/>
      <c r="I445" s="350"/>
      <c r="J445" s="350"/>
      <c r="K445" s="350"/>
      <c r="L445" s="350"/>
      <c r="M445" s="350"/>
      <c r="N445" s="350"/>
      <c r="O445" s="350"/>
      <c r="P445" s="350"/>
      <c r="Q445" s="350"/>
      <c r="R445" s="350"/>
      <c r="S445" s="350"/>
      <c r="T445" s="350"/>
      <c r="U445" s="350"/>
      <c r="V445" s="350"/>
      <c r="W445" s="1"/>
    </row>
    <row r="446" spans="1:23">
      <c r="A446" s="350"/>
      <c r="B446" s="350"/>
      <c r="C446" s="350"/>
      <c r="D446" s="350"/>
      <c r="E446" s="350"/>
      <c r="F446" s="350"/>
      <c r="G446" s="368"/>
      <c r="H446" s="350"/>
      <c r="I446" s="350"/>
      <c r="J446" s="350"/>
      <c r="K446" s="350"/>
      <c r="L446" s="350"/>
      <c r="M446" s="350"/>
      <c r="N446" s="350"/>
      <c r="O446" s="350"/>
      <c r="P446" s="350"/>
      <c r="Q446" s="350"/>
      <c r="R446" s="350"/>
      <c r="S446" s="350"/>
      <c r="T446" s="350"/>
      <c r="U446" s="350"/>
      <c r="V446" s="350"/>
      <c r="W446" s="1"/>
    </row>
    <row r="447" spans="1:23" ht="18">
      <c r="A447" s="324" t="s">
        <v>321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325" t="s">
        <v>322</v>
      </c>
      <c r="B448" s="326">
        <f>B449+B451</f>
        <v>0</v>
      </c>
      <c r="C448" s="327"/>
      <c r="D448" s="327"/>
      <c r="E448" s="327"/>
      <c r="F448" s="328" t="s">
        <v>323</v>
      </c>
      <c r="G448" s="332">
        <f>H448+I448+J448+K448+L448+M448+N448+O448+P448+Q448+R448+S448+T448+U448+V448</f>
        <v>0</v>
      </c>
      <c r="H448" s="326">
        <f>H449+H451+H453</f>
        <v>0</v>
      </c>
      <c r="I448" s="326">
        <f t="shared" ref="I448:V448" si="288">I449+I451+I453</f>
        <v>0</v>
      </c>
      <c r="J448" s="326">
        <f t="shared" si="288"/>
        <v>0</v>
      </c>
      <c r="K448" s="326">
        <f t="shared" si="288"/>
        <v>0</v>
      </c>
      <c r="L448" s="326">
        <f t="shared" si="288"/>
        <v>0</v>
      </c>
      <c r="M448" s="326">
        <f t="shared" si="288"/>
        <v>0</v>
      </c>
      <c r="N448" s="326">
        <f t="shared" si="288"/>
        <v>0</v>
      </c>
      <c r="O448" s="326">
        <f t="shared" si="288"/>
        <v>0</v>
      </c>
      <c r="P448" s="326">
        <f t="shared" si="288"/>
        <v>0</v>
      </c>
      <c r="Q448" s="326">
        <f t="shared" si="288"/>
        <v>0</v>
      </c>
      <c r="R448" s="326">
        <f t="shared" si="288"/>
        <v>0</v>
      </c>
      <c r="S448" s="326">
        <f t="shared" si="288"/>
        <v>0</v>
      </c>
      <c r="T448" s="326">
        <f t="shared" si="288"/>
        <v>0</v>
      </c>
      <c r="U448" s="326">
        <f t="shared" si="288"/>
        <v>0</v>
      </c>
      <c r="V448" s="326">
        <f t="shared" si="288"/>
        <v>0</v>
      </c>
      <c r="W448" s="1"/>
    </row>
    <row r="449" spans="1:23">
      <c r="A449" s="329">
        <v>121</v>
      </c>
      <c r="B449" s="330">
        <f>B450</f>
        <v>0</v>
      </c>
      <c r="C449" s="323"/>
      <c r="D449" s="323"/>
      <c r="E449" s="323"/>
      <c r="F449" s="384">
        <v>121</v>
      </c>
      <c r="G449" s="394">
        <f t="shared" ref="G449:G512" si="289">H449+I449+J449+K449+L449+M449+N449+O449+P449+Q449+R449+S449+T449+U449+V449</f>
        <v>0</v>
      </c>
      <c r="H449" s="390">
        <f>H450</f>
        <v>0</v>
      </c>
      <c r="I449" s="390">
        <f t="shared" ref="I449:V449" si="290">I450</f>
        <v>0</v>
      </c>
      <c r="J449" s="390">
        <f t="shared" si="290"/>
        <v>0</v>
      </c>
      <c r="K449" s="390">
        <f t="shared" si="290"/>
        <v>0</v>
      </c>
      <c r="L449" s="390">
        <f t="shared" si="290"/>
        <v>0</v>
      </c>
      <c r="M449" s="390">
        <f t="shared" si="290"/>
        <v>0</v>
      </c>
      <c r="N449" s="390">
        <f t="shared" si="290"/>
        <v>0</v>
      </c>
      <c r="O449" s="390">
        <f t="shared" si="290"/>
        <v>0</v>
      </c>
      <c r="P449" s="390">
        <f t="shared" si="290"/>
        <v>0</v>
      </c>
      <c r="Q449" s="390">
        <f t="shared" si="290"/>
        <v>0</v>
      </c>
      <c r="R449" s="390">
        <f t="shared" si="290"/>
        <v>0</v>
      </c>
      <c r="S449" s="390">
        <f t="shared" si="290"/>
        <v>0</v>
      </c>
      <c r="T449" s="390">
        <f t="shared" si="290"/>
        <v>0</v>
      </c>
      <c r="U449" s="390">
        <f t="shared" si="290"/>
        <v>0</v>
      </c>
      <c r="V449" s="390">
        <f t="shared" si="290"/>
        <v>0</v>
      </c>
      <c r="W449" s="1"/>
    </row>
    <row r="450" spans="1:23">
      <c r="A450" s="322">
        <v>211</v>
      </c>
      <c r="B450" s="323">
        <f>G9</f>
        <v>0</v>
      </c>
      <c r="C450" s="323"/>
      <c r="D450" s="323"/>
      <c r="E450" s="323"/>
      <c r="F450" s="385">
        <v>211</v>
      </c>
      <c r="G450" s="396">
        <f t="shared" si="289"/>
        <v>0</v>
      </c>
      <c r="H450" s="391">
        <f>H9</f>
        <v>0</v>
      </c>
      <c r="I450" s="391">
        <f t="shared" ref="I450:V450" si="291">I9</f>
        <v>0</v>
      </c>
      <c r="J450" s="391">
        <f t="shared" si="291"/>
        <v>0</v>
      </c>
      <c r="K450" s="391">
        <f t="shared" si="291"/>
        <v>0</v>
      </c>
      <c r="L450" s="391">
        <f t="shared" si="291"/>
        <v>0</v>
      </c>
      <c r="M450" s="391">
        <f t="shared" si="291"/>
        <v>0</v>
      </c>
      <c r="N450" s="391">
        <f t="shared" si="291"/>
        <v>0</v>
      </c>
      <c r="O450" s="391">
        <f t="shared" si="291"/>
        <v>0</v>
      </c>
      <c r="P450" s="391">
        <f t="shared" si="291"/>
        <v>0</v>
      </c>
      <c r="Q450" s="391">
        <f t="shared" si="291"/>
        <v>0</v>
      </c>
      <c r="R450" s="391">
        <f t="shared" si="291"/>
        <v>0</v>
      </c>
      <c r="S450" s="391">
        <f t="shared" si="291"/>
        <v>0</v>
      </c>
      <c r="T450" s="391">
        <f t="shared" si="291"/>
        <v>0</v>
      </c>
      <c r="U450" s="391">
        <f t="shared" si="291"/>
        <v>0</v>
      </c>
      <c r="V450" s="391">
        <f t="shared" si="291"/>
        <v>0</v>
      </c>
      <c r="W450" s="1"/>
    </row>
    <row r="451" spans="1:23">
      <c r="A451" s="329">
        <v>129</v>
      </c>
      <c r="B451" s="330">
        <f>B452</f>
        <v>0</v>
      </c>
      <c r="C451" s="323"/>
      <c r="D451" s="323"/>
      <c r="E451" s="323"/>
      <c r="F451" s="384">
        <v>129</v>
      </c>
      <c r="G451" s="394">
        <f t="shared" si="289"/>
        <v>0</v>
      </c>
      <c r="H451" s="390">
        <f>H452</f>
        <v>0</v>
      </c>
      <c r="I451" s="390">
        <f t="shared" ref="I451:V451" si="292">I452</f>
        <v>0</v>
      </c>
      <c r="J451" s="390">
        <f t="shared" si="292"/>
        <v>0</v>
      </c>
      <c r="K451" s="390">
        <f t="shared" si="292"/>
        <v>0</v>
      </c>
      <c r="L451" s="390">
        <f t="shared" si="292"/>
        <v>0</v>
      </c>
      <c r="M451" s="390">
        <f t="shared" si="292"/>
        <v>0</v>
      </c>
      <c r="N451" s="390">
        <f t="shared" si="292"/>
        <v>0</v>
      </c>
      <c r="O451" s="390">
        <f t="shared" si="292"/>
        <v>0</v>
      </c>
      <c r="P451" s="390">
        <f t="shared" si="292"/>
        <v>0</v>
      </c>
      <c r="Q451" s="390">
        <f t="shared" si="292"/>
        <v>0</v>
      </c>
      <c r="R451" s="390">
        <f t="shared" si="292"/>
        <v>0</v>
      </c>
      <c r="S451" s="390">
        <f t="shared" si="292"/>
        <v>0</v>
      </c>
      <c r="T451" s="390">
        <f t="shared" si="292"/>
        <v>0</v>
      </c>
      <c r="U451" s="390">
        <f t="shared" si="292"/>
        <v>0</v>
      </c>
      <c r="V451" s="390">
        <f t="shared" si="292"/>
        <v>0</v>
      </c>
      <c r="W451" s="1"/>
    </row>
    <row r="452" spans="1:23">
      <c r="A452" s="322">
        <v>213</v>
      </c>
      <c r="B452" s="323">
        <f>G11</f>
        <v>0</v>
      </c>
      <c r="C452" s="323"/>
      <c r="D452" s="323"/>
      <c r="E452" s="323"/>
      <c r="F452" s="385">
        <v>213</v>
      </c>
      <c r="G452" s="396">
        <f t="shared" si="289"/>
        <v>0</v>
      </c>
      <c r="H452" s="391">
        <f t="shared" ref="H452:V452" si="293">H11</f>
        <v>0</v>
      </c>
      <c r="I452" s="391">
        <f t="shared" si="293"/>
        <v>0</v>
      </c>
      <c r="J452" s="391">
        <f t="shared" si="293"/>
        <v>0</v>
      </c>
      <c r="K452" s="391">
        <f t="shared" si="293"/>
        <v>0</v>
      </c>
      <c r="L452" s="391">
        <f t="shared" si="293"/>
        <v>0</v>
      </c>
      <c r="M452" s="391">
        <f t="shared" si="293"/>
        <v>0</v>
      </c>
      <c r="N452" s="391">
        <f t="shared" si="293"/>
        <v>0</v>
      </c>
      <c r="O452" s="391">
        <f t="shared" si="293"/>
        <v>0</v>
      </c>
      <c r="P452" s="391">
        <f t="shared" si="293"/>
        <v>0</v>
      </c>
      <c r="Q452" s="391">
        <f t="shared" si="293"/>
        <v>0</v>
      </c>
      <c r="R452" s="391">
        <f t="shared" si="293"/>
        <v>0</v>
      </c>
      <c r="S452" s="391">
        <f t="shared" si="293"/>
        <v>0</v>
      </c>
      <c r="T452" s="391">
        <f t="shared" si="293"/>
        <v>0</v>
      </c>
      <c r="U452" s="391">
        <f t="shared" si="293"/>
        <v>0</v>
      </c>
      <c r="V452" s="391">
        <f t="shared" si="293"/>
        <v>0</v>
      </c>
      <c r="W452" s="1"/>
    </row>
    <row r="453" spans="1:23">
      <c r="A453" s="329">
        <v>122</v>
      </c>
      <c r="B453" s="330">
        <v>0</v>
      </c>
      <c r="C453" s="323"/>
      <c r="D453" s="323"/>
      <c r="E453" s="323"/>
      <c r="F453" s="384">
        <v>122</v>
      </c>
      <c r="G453" s="394">
        <f t="shared" si="289"/>
        <v>0</v>
      </c>
      <c r="H453" s="390">
        <f>H454</f>
        <v>0</v>
      </c>
      <c r="I453" s="390">
        <f t="shared" ref="I453:V453" si="294">I454</f>
        <v>0</v>
      </c>
      <c r="J453" s="390">
        <f t="shared" si="294"/>
        <v>0</v>
      </c>
      <c r="K453" s="390">
        <f t="shared" si="294"/>
        <v>0</v>
      </c>
      <c r="L453" s="390">
        <f t="shared" si="294"/>
        <v>0</v>
      </c>
      <c r="M453" s="390">
        <f t="shared" si="294"/>
        <v>0</v>
      </c>
      <c r="N453" s="390">
        <f t="shared" si="294"/>
        <v>0</v>
      </c>
      <c r="O453" s="390">
        <f t="shared" si="294"/>
        <v>0</v>
      </c>
      <c r="P453" s="390">
        <f t="shared" si="294"/>
        <v>0</v>
      </c>
      <c r="Q453" s="390">
        <f t="shared" si="294"/>
        <v>0</v>
      </c>
      <c r="R453" s="390">
        <f t="shared" si="294"/>
        <v>0</v>
      </c>
      <c r="S453" s="390">
        <f t="shared" si="294"/>
        <v>0</v>
      </c>
      <c r="T453" s="390">
        <f t="shared" si="294"/>
        <v>0</v>
      </c>
      <c r="U453" s="390">
        <f t="shared" si="294"/>
        <v>0</v>
      </c>
      <c r="V453" s="390">
        <f t="shared" si="294"/>
        <v>0</v>
      </c>
      <c r="W453" s="1"/>
    </row>
    <row r="454" spans="1:23">
      <c r="A454" s="322">
        <v>212</v>
      </c>
      <c r="B454" s="323">
        <f>G10</f>
        <v>0</v>
      </c>
      <c r="C454" s="323"/>
      <c r="D454" s="323"/>
      <c r="E454" s="323"/>
      <c r="F454" s="385">
        <v>212</v>
      </c>
      <c r="G454" s="396">
        <f t="shared" si="289"/>
        <v>0</v>
      </c>
      <c r="H454" s="391">
        <f>H10</f>
        <v>0</v>
      </c>
      <c r="I454" s="391">
        <f t="shared" ref="I454:V454" si="295">I10</f>
        <v>0</v>
      </c>
      <c r="J454" s="391">
        <f t="shared" si="295"/>
        <v>0</v>
      </c>
      <c r="K454" s="391">
        <f t="shared" si="295"/>
        <v>0</v>
      </c>
      <c r="L454" s="391">
        <f t="shared" si="295"/>
        <v>0</v>
      </c>
      <c r="M454" s="391">
        <f t="shared" si="295"/>
        <v>0</v>
      </c>
      <c r="N454" s="391">
        <f t="shared" si="295"/>
        <v>0</v>
      </c>
      <c r="O454" s="391">
        <f t="shared" si="295"/>
        <v>0</v>
      </c>
      <c r="P454" s="391">
        <f t="shared" si="295"/>
        <v>0</v>
      </c>
      <c r="Q454" s="391">
        <f t="shared" si="295"/>
        <v>0</v>
      </c>
      <c r="R454" s="391">
        <f t="shared" si="295"/>
        <v>0</v>
      </c>
      <c r="S454" s="391">
        <f t="shared" si="295"/>
        <v>0</v>
      </c>
      <c r="T454" s="391">
        <f t="shared" si="295"/>
        <v>0</v>
      </c>
      <c r="U454" s="391">
        <f t="shared" si="295"/>
        <v>0</v>
      </c>
      <c r="V454" s="391">
        <f t="shared" si="295"/>
        <v>0</v>
      </c>
      <c r="W454" s="1"/>
    </row>
    <row r="455" spans="1:23">
      <c r="A455" s="331" t="s">
        <v>324</v>
      </c>
      <c r="B455" s="332">
        <f>B456+B458+B460+B462+B465+B475+B477+B479+B481+B483</f>
        <v>24935011.399999999</v>
      </c>
      <c r="C455" s="323"/>
      <c r="D455" s="323"/>
      <c r="E455" s="323"/>
      <c r="F455" s="386" t="s">
        <v>324</v>
      </c>
      <c r="G455" s="332">
        <f t="shared" si="289"/>
        <v>24935011.399999999</v>
      </c>
      <c r="H455" s="392">
        <f>H456+H458+H460+H462+H465+H475+H477+H479+H481+H483</f>
        <v>1072.4000000000001</v>
      </c>
      <c r="I455" s="392">
        <f t="shared" ref="I455:V455" si="296">I456+I458+I460+I462+I465+I475+I477+I479+I481+I483</f>
        <v>2262000</v>
      </c>
      <c r="J455" s="392">
        <f t="shared" si="296"/>
        <v>1264350</v>
      </c>
      <c r="K455" s="392">
        <f t="shared" si="296"/>
        <v>2734000</v>
      </c>
      <c r="L455" s="392">
        <f t="shared" si="296"/>
        <v>2231</v>
      </c>
      <c r="M455" s="392">
        <f t="shared" si="296"/>
        <v>2076750</v>
      </c>
      <c r="N455" s="392">
        <f t="shared" si="296"/>
        <v>5329760</v>
      </c>
      <c r="O455" s="392">
        <f t="shared" si="296"/>
        <v>1275025</v>
      </c>
      <c r="P455" s="392">
        <f t="shared" si="296"/>
        <v>1984125</v>
      </c>
      <c r="Q455" s="392">
        <f t="shared" si="296"/>
        <v>1980425</v>
      </c>
      <c r="R455" s="392">
        <f t="shared" si="296"/>
        <v>1444470</v>
      </c>
      <c r="S455" s="392">
        <f t="shared" si="296"/>
        <v>1020375</v>
      </c>
      <c r="T455" s="392">
        <f t="shared" si="296"/>
        <v>2137</v>
      </c>
      <c r="U455" s="392">
        <f t="shared" si="296"/>
        <v>2232291</v>
      </c>
      <c r="V455" s="392">
        <f t="shared" si="296"/>
        <v>1326000</v>
      </c>
      <c r="W455" s="1"/>
    </row>
    <row r="456" spans="1:23">
      <c r="A456" s="329">
        <v>121</v>
      </c>
      <c r="B456" s="330">
        <f>B457</f>
        <v>12676643</v>
      </c>
      <c r="C456" s="323"/>
      <c r="D456" s="323"/>
      <c r="E456" s="323"/>
      <c r="F456" s="384">
        <v>121</v>
      </c>
      <c r="G456" s="394">
        <f t="shared" si="289"/>
        <v>12676643</v>
      </c>
      <c r="H456" s="390">
        <f>H457</f>
        <v>650</v>
      </c>
      <c r="I456" s="390">
        <f t="shared" ref="I456:V456" si="297">I457</f>
        <v>1151000</v>
      </c>
      <c r="J456" s="390">
        <f t="shared" si="297"/>
        <v>650000</v>
      </c>
      <c r="K456" s="390">
        <f t="shared" si="297"/>
        <v>1590000</v>
      </c>
      <c r="L456" s="390">
        <f t="shared" si="297"/>
        <v>1278</v>
      </c>
      <c r="M456" s="390">
        <f t="shared" si="297"/>
        <v>944900</v>
      </c>
      <c r="N456" s="390">
        <f t="shared" si="297"/>
        <v>2603040</v>
      </c>
      <c r="O456" s="390">
        <f t="shared" si="297"/>
        <v>666300</v>
      </c>
      <c r="P456" s="390">
        <f t="shared" si="297"/>
        <v>961750</v>
      </c>
      <c r="Q456" s="390">
        <f t="shared" si="297"/>
        <v>1076400</v>
      </c>
      <c r="R456" s="390">
        <f t="shared" si="297"/>
        <v>758000</v>
      </c>
      <c r="S456" s="390">
        <f t="shared" si="297"/>
        <v>522000</v>
      </c>
      <c r="T456" s="390">
        <f t="shared" si="297"/>
        <v>1325</v>
      </c>
      <c r="U456" s="390">
        <f t="shared" si="297"/>
        <v>1071000</v>
      </c>
      <c r="V456" s="390">
        <f t="shared" si="297"/>
        <v>679000</v>
      </c>
      <c r="W456" s="1"/>
    </row>
    <row r="457" spans="1:23">
      <c r="A457" s="322">
        <v>211</v>
      </c>
      <c r="B457" s="320">
        <f>G15+G21</f>
        <v>12676643</v>
      </c>
      <c r="C457" s="323"/>
      <c r="D457" s="323"/>
      <c r="E457" s="323"/>
      <c r="F457" s="385">
        <v>211</v>
      </c>
      <c r="G457" s="397">
        <f t="shared" si="289"/>
        <v>12676643</v>
      </c>
      <c r="H457" s="391">
        <f>H15+H21</f>
        <v>650</v>
      </c>
      <c r="I457" s="391">
        <f t="shared" ref="I457:V457" si="298">I15+I21</f>
        <v>1151000</v>
      </c>
      <c r="J457" s="391">
        <f t="shared" si="298"/>
        <v>650000</v>
      </c>
      <c r="K457" s="391">
        <f t="shared" si="298"/>
        <v>1590000</v>
      </c>
      <c r="L457" s="391">
        <f t="shared" si="298"/>
        <v>1278</v>
      </c>
      <c r="M457" s="391">
        <f t="shared" si="298"/>
        <v>944900</v>
      </c>
      <c r="N457" s="391">
        <f t="shared" si="298"/>
        <v>2603040</v>
      </c>
      <c r="O457" s="391">
        <f t="shared" si="298"/>
        <v>666300</v>
      </c>
      <c r="P457" s="391">
        <f t="shared" si="298"/>
        <v>961750</v>
      </c>
      <c r="Q457" s="391">
        <f t="shared" si="298"/>
        <v>1076400</v>
      </c>
      <c r="R457" s="391">
        <f t="shared" si="298"/>
        <v>758000</v>
      </c>
      <c r="S457" s="391">
        <f t="shared" si="298"/>
        <v>522000</v>
      </c>
      <c r="T457" s="391">
        <f t="shared" si="298"/>
        <v>1325</v>
      </c>
      <c r="U457" s="391">
        <f t="shared" si="298"/>
        <v>1071000</v>
      </c>
      <c r="V457" s="391">
        <f t="shared" si="298"/>
        <v>679000</v>
      </c>
      <c r="W457" s="1"/>
    </row>
    <row r="458" spans="1:23">
      <c r="A458" s="329">
        <v>129</v>
      </c>
      <c r="B458" s="330">
        <f>B459</f>
        <v>3743423.4</v>
      </c>
      <c r="C458" s="323"/>
      <c r="D458" s="323"/>
      <c r="E458" s="323"/>
      <c r="F458" s="384">
        <v>129</v>
      </c>
      <c r="G458" s="394">
        <f t="shared" si="289"/>
        <v>3743423.4</v>
      </c>
      <c r="H458" s="390">
        <f>H459</f>
        <v>165.4</v>
      </c>
      <c r="I458" s="390">
        <f t="shared" ref="I458:V458" si="299">I459</f>
        <v>347000</v>
      </c>
      <c r="J458" s="390">
        <f t="shared" si="299"/>
        <v>211350</v>
      </c>
      <c r="K458" s="390">
        <f t="shared" si="299"/>
        <v>445000</v>
      </c>
      <c r="L458" s="390">
        <f t="shared" si="299"/>
        <v>385</v>
      </c>
      <c r="M458" s="390">
        <f t="shared" si="299"/>
        <v>285800</v>
      </c>
      <c r="N458" s="390">
        <f t="shared" si="299"/>
        <v>786120</v>
      </c>
      <c r="O458" s="390">
        <f t="shared" si="299"/>
        <v>201703</v>
      </c>
      <c r="P458" s="390">
        <f t="shared" si="299"/>
        <v>291300</v>
      </c>
      <c r="Q458" s="390">
        <f t="shared" si="299"/>
        <v>320200</v>
      </c>
      <c r="R458" s="390">
        <f t="shared" si="299"/>
        <v>230000</v>
      </c>
      <c r="S458" s="390">
        <f t="shared" si="299"/>
        <v>151000</v>
      </c>
      <c r="T458" s="390">
        <f t="shared" si="299"/>
        <v>400</v>
      </c>
      <c r="U458" s="390">
        <f t="shared" si="299"/>
        <v>323000</v>
      </c>
      <c r="V458" s="390">
        <f t="shared" si="299"/>
        <v>150000</v>
      </c>
      <c r="W458" s="1"/>
    </row>
    <row r="459" spans="1:23">
      <c r="A459" s="322">
        <v>213</v>
      </c>
      <c r="B459" s="320">
        <f>G17+G25</f>
        <v>3743423.4</v>
      </c>
      <c r="C459" s="323"/>
      <c r="D459" s="323"/>
      <c r="E459" s="323"/>
      <c r="F459" s="385">
        <v>213</v>
      </c>
      <c r="G459" s="396">
        <f t="shared" si="289"/>
        <v>3743423.4</v>
      </c>
      <c r="H459" s="391">
        <f>H17+H25</f>
        <v>165.4</v>
      </c>
      <c r="I459" s="391">
        <f t="shared" ref="I459:V459" si="300">I17+I25</f>
        <v>347000</v>
      </c>
      <c r="J459" s="391">
        <f t="shared" si="300"/>
        <v>211350</v>
      </c>
      <c r="K459" s="391">
        <f t="shared" si="300"/>
        <v>445000</v>
      </c>
      <c r="L459" s="391">
        <f t="shared" si="300"/>
        <v>385</v>
      </c>
      <c r="M459" s="391">
        <f t="shared" si="300"/>
        <v>285800</v>
      </c>
      <c r="N459" s="391">
        <f t="shared" si="300"/>
        <v>786120</v>
      </c>
      <c r="O459" s="391">
        <f t="shared" si="300"/>
        <v>201703</v>
      </c>
      <c r="P459" s="391">
        <f t="shared" si="300"/>
        <v>291300</v>
      </c>
      <c r="Q459" s="391">
        <f t="shared" si="300"/>
        <v>320200</v>
      </c>
      <c r="R459" s="391">
        <f t="shared" si="300"/>
        <v>230000</v>
      </c>
      <c r="S459" s="391">
        <f t="shared" si="300"/>
        <v>151000</v>
      </c>
      <c r="T459" s="391">
        <f t="shared" si="300"/>
        <v>400</v>
      </c>
      <c r="U459" s="391">
        <f t="shared" si="300"/>
        <v>323000</v>
      </c>
      <c r="V459" s="391">
        <f t="shared" si="300"/>
        <v>150000</v>
      </c>
      <c r="W459" s="1"/>
    </row>
    <row r="460" spans="1:23">
      <c r="A460" s="329">
        <v>122</v>
      </c>
      <c r="B460" s="330">
        <f>B461</f>
        <v>0</v>
      </c>
      <c r="C460" s="323"/>
      <c r="D460" s="323"/>
      <c r="E460" s="323"/>
      <c r="F460" s="384">
        <v>122</v>
      </c>
      <c r="G460" s="394">
        <f t="shared" si="289"/>
        <v>0</v>
      </c>
      <c r="H460" s="390">
        <f>H461</f>
        <v>0</v>
      </c>
      <c r="I460" s="390">
        <f t="shared" ref="I460:V460" si="301">I461</f>
        <v>0</v>
      </c>
      <c r="J460" s="390">
        <f t="shared" si="301"/>
        <v>0</v>
      </c>
      <c r="K460" s="390">
        <f t="shared" si="301"/>
        <v>0</v>
      </c>
      <c r="L460" s="390">
        <f t="shared" si="301"/>
        <v>0</v>
      </c>
      <c r="M460" s="390">
        <f t="shared" si="301"/>
        <v>0</v>
      </c>
      <c r="N460" s="390">
        <f t="shared" si="301"/>
        <v>0</v>
      </c>
      <c r="O460" s="390">
        <f t="shared" si="301"/>
        <v>0</v>
      </c>
      <c r="P460" s="390">
        <f t="shared" si="301"/>
        <v>0</v>
      </c>
      <c r="Q460" s="390">
        <f t="shared" si="301"/>
        <v>0</v>
      </c>
      <c r="R460" s="390">
        <f t="shared" si="301"/>
        <v>0</v>
      </c>
      <c r="S460" s="390">
        <f t="shared" si="301"/>
        <v>0</v>
      </c>
      <c r="T460" s="390">
        <f t="shared" si="301"/>
        <v>0</v>
      </c>
      <c r="U460" s="390">
        <f t="shared" si="301"/>
        <v>0</v>
      </c>
      <c r="V460" s="390">
        <f t="shared" si="301"/>
        <v>0</v>
      </c>
      <c r="W460" s="1"/>
    </row>
    <row r="461" spans="1:23">
      <c r="A461" s="333">
        <v>212</v>
      </c>
      <c r="B461" s="320">
        <f>G16+G24</f>
        <v>0</v>
      </c>
      <c r="C461" s="323"/>
      <c r="D461" s="323"/>
      <c r="E461" s="323"/>
      <c r="F461" s="385">
        <v>212</v>
      </c>
      <c r="G461" s="396">
        <f t="shared" si="289"/>
        <v>0</v>
      </c>
      <c r="H461" s="391">
        <f>H16+H24</f>
        <v>0</v>
      </c>
      <c r="I461" s="391">
        <f t="shared" ref="I461:V461" si="302">I16+I24</f>
        <v>0</v>
      </c>
      <c r="J461" s="391">
        <f t="shared" si="302"/>
        <v>0</v>
      </c>
      <c r="K461" s="391">
        <f t="shared" si="302"/>
        <v>0</v>
      </c>
      <c r="L461" s="391">
        <f t="shared" si="302"/>
        <v>0</v>
      </c>
      <c r="M461" s="391">
        <f t="shared" si="302"/>
        <v>0</v>
      </c>
      <c r="N461" s="391">
        <f t="shared" si="302"/>
        <v>0</v>
      </c>
      <c r="O461" s="391">
        <f t="shared" si="302"/>
        <v>0</v>
      </c>
      <c r="P461" s="391">
        <f t="shared" si="302"/>
        <v>0</v>
      </c>
      <c r="Q461" s="391">
        <f t="shared" si="302"/>
        <v>0</v>
      </c>
      <c r="R461" s="391">
        <f t="shared" si="302"/>
        <v>0</v>
      </c>
      <c r="S461" s="391">
        <f t="shared" si="302"/>
        <v>0</v>
      </c>
      <c r="T461" s="391">
        <f t="shared" si="302"/>
        <v>0</v>
      </c>
      <c r="U461" s="391">
        <f t="shared" si="302"/>
        <v>0</v>
      </c>
      <c r="V461" s="391">
        <f t="shared" si="302"/>
        <v>0</v>
      </c>
      <c r="W461" s="1"/>
    </row>
    <row r="462" spans="1:23">
      <c r="A462" s="329">
        <v>242</v>
      </c>
      <c r="B462" s="330">
        <f>B463+B464</f>
        <v>503996</v>
      </c>
      <c r="C462" s="323"/>
      <c r="D462" s="323"/>
      <c r="E462" s="323"/>
      <c r="F462" s="384">
        <v>242</v>
      </c>
      <c r="G462" s="394">
        <f t="shared" si="289"/>
        <v>503996</v>
      </c>
      <c r="H462" s="390">
        <f>H463+H464</f>
        <v>43</v>
      </c>
      <c r="I462" s="390">
        <f t="shared" ref="I462:V462" si="303">I463+I464</f>
        <v>60000</v>
      </c>
      <c r="J462" s="390">
        <f t="shared" si="303"/>
        <v>15000</v>
      </c>
      <c r="K462" s="390">
        <f t="shared" si="303"/>
        <v>31000</v>
      </c>
      <c r="L462" s="390">
        <f t="shared" si="303"/>
        <v>105</v>
      </c>
      <c r="M462" s="390">
        <f t="shared" si="303"/>
        <v>41000</v>
      </c>
      <c r="N462" s="390">
        <f t="shared" si="303"/>
        <v>100000</v>
      </c>
      <c r="O462" s="390">
        <f t="shared" si="303"/>
        <v>18000</v>
      </c>
      <c r="P462" s="390">
        <f t="shared" si="303"/>
        <v>44000</v>
      </c>
      <c r="Q462" s="390">
        <f t="shared" si="303"/>
        <v>25000</v>
      </c>
      <c r="R462" s="390">
        <f t="shared" si="303"/>
        <v>58670</v>
      </c>
      <c r="S462" s="390">
        <f t="shared" si="303"/>
        <v>31375</v>
      </c>
      <c r="T462" s="390">
        <f t="shared" si="303"/>
        <v>103</v>
      </c>
      <c r="U462" s="390">
        <f t="shared" si="303"/>
        <v>31700</v>
      </c>
      <c r="V462" s="390">
        <f t="shared" si="303"/>
        <v>48000</v>
      </c>
      <c r="W462" s="1"/>
    </row>
    <row r="463" spans="1:23">
      <c r="A463" s="333">
        <v>221</v>
      </c>
      <c r="B463" s="323">
        <f>G29</f>
        <v>416608</v>
      </c>
      <c r="C463" s="323"/>
      <c r="D463" s="323"/>
      <c r="E463" s="323"/>
      <c r="F463" s="385">
        <v>221</v>
      </c>
      <c r="G463" s="396">
        <f t="shared" si="289"/>
        <v>416608</v>
      </c>
      <c r="H463" s="391">
        <f>H29</f>
        <v>37</v>
      </c>
      <c r="I463" s="391">
        <f t="shared" ref="I463:V463" si="304">I29</f>
        <v>60000</v>
      </c>
      <c r="J463" s="391">
        <f t="shared" si="304"/>
        <v>15000</v>
      </c>
      <c r="K463" s="391">
        <f t="shared" si="304"/>
        <v>30000</v>
      </c>
      <c r="L463" s="391">
        <f t="shared" si="304"/>
        <v>99</v>
      </c>
      <c r="M463" s="391">
        <f t="shared" si="304"/>
        <v>31000</v>
      </c>
      <c r="N463" s="391">
        <f t="shared" si="304"/>
        <v>100000</v>
      </c>
      <c r="O463" s="391">
        <f t="shared" si="304"/>
        <v>13000</v>
      </c>
      <c r="P463" s="391">
        <f t="shared" si="304"/>
        <v>32000</v>
      </c>
      <c r="Q463" s="391">
        <f t="shared" si="304"/>
        <v>15000</v>
      </c>
      <c r="R463" s="391">
        <f t="shared" si="304"/>
        <v>34000</v>
      </c>
      <c r="S463" s="391">
        <f t="shared" si="304"/>
        <v>31375</v>
      </c>
      <c r="T463" s="391">
        <f t="shared" si="304"/>
        <v>97</v>
      </c>
      <c r="U463" s="391">
        <f t="shared" si="304"/>
        <v>7000</v>
      </c>
      <c r="V463" s="391">
        <f t="shared" si="304"/>
        <v>48000</v>
      </c>
      <c r="W463" s="1"/>
    </row>
    <row r="464" spans="1:23">
      <c r="A464" s="333">
        <v>226</v>
      </c>
      <c r="B464" s="323">
        <f>G46</f>
        <v>87388</v>
      </c>
      <c r="C464" s="323"/>
      <c r="D464" s="323"/>
      <c r="E464" s="323"/>
      <c r="F464" s="385">
        <v>226</v>
      </c>
      <c r="G464" s="396">
        <f t="shared" si="289"/>
        <v>87388</v>
      </c>
      <c r="H464" s="391">
        <f>H46</f>
        <v>6</v>
      </c>
      <c r="I464" s="391">
        <f t="shared" ref="I464:V464" si="305">I46</f>
        <v>0</v>
      </c>
      <c r="J464" s="391">
        <f t="shared" si="305"/>
        <v>0</v>
      </c>
      <c r="K464" s="391">
        <f t="shared" si="305"/>
        <v>1000</v>
      </c>
      <c r="L464" s="391">
        <f t="shared" si="305"/>
        <v>6</v>
      </c>
      <c r="M464" s="391">
        <f t="shared" si="305"/>
        <v>10000</v>
      </c>
      <c r="N464" s="391">
        <f t="shared" si="305"/>
        <v>0</v>
      </c>
      <c r="O464" s="391">
        <f t="shared" si="305"/>
        <v>5000</v>
      </c>
      <c r="P464" s="391">
        <f t="shared" si="305"/>
        <v>12000</v>
      </c>
      <c r="Q464" s="391">
        <f t="shared" si="305"/>
        <v>10000</v>
      </c>
      <c r="R464" s="391">
        <f t="shared" si="305"/>
        <v>24670</v>
      </c>
      <c r="S464" s="391">
        <f t="shared" si="305"/>
        <v>0</v>
      </c>
      <c r="T464" s="391">
        <f t="shared" si="305"/>
        <v>6</v>
      </c>
      <c r="U464" s="391">
        <f t="shared" si="305"/>
        <v>24700</v>
      </c>
      <c r="V464" s="391">
        <f t="shared" si="305"/>
        <v>0</v>
      </c>
      <c r="W464" s="1"/>
    </row>
    <row r="465" spans="1:23">
      <c r="A465" s="329">
        <v>244</v>
      </c>
      <c r="B465" s="330">
        <f>B466+B467+B468+B469+B470+B471+B472+B473+B474</f>
        <v>3999970</v>
      </c>
      <c r="C465" s="323"/>
      <c r="D465" s="323"/>
      <c r="E465" s="323"/>
      <c r="F465" s="384">
        <v>244</v>
      </c>
      <c r="G465" s="394">
        <f t="shared" si="289"/>
        <v>3999970</v>
      </c>
      <c r="H465" s="390">
        <f>H466+H467+H468+H469+H470+H471+H472+H473+H474</f>
        <v>54</v>
      </c>
      <c r="I465" s="390">
        <f t="shared" ref="I465:V465" si="306">I466+I467+I468+I469+I470+I471+I472+I473+I474</f>
        <v>357000</v>
      </c>
      <c r="J465" s="390">
        <f t="shared" si="306"/>
        <v>71000</v>
      </c>
      <c r="K465" s="390">
        <f t="shared" si="306"/>
        <v>302000</v>
      </c>
      <c r="L465" s="390">
        <f t="shared" si="306"/>
        <v>302</v>
      </c>
      <c r="M465" s="390">
        <f t="shared" si="306"/>
        <v>486050</v>
      </c>
      <c r="N465" s="390">
        <f t="shared" si="306"/>
        <v>1408100</v>
      </c>
      <c r="O465" s="390">
        <f t="shared" si="306"/>
        <v>70722</v>
      </c>
      <c r="P465" s="390">
        <f t="shared" si="306"/>
        <v>368875</v>
      </c>
      <c r="Q465" s="390">
        <f t="shared" si="306"/>
        <v>239325</v>
      </c>
      <c r="R465" s="390">
        <f t="shared" si="306"/>
        <v>76800</v>
      </c>
      <c r="S465" s="390">
        <f t="shared" si="306"/>
        <v>0</v>
      </c>
      <c r="T465" s="390">
        <f t="shared" si="306"/>
        <v>151</v>
      </c>
      <c r="U465" s="390">
        <f t="shared" si="306"/>
        <v>489591</v>
      </c>
      <c r="V465" s="390">
        <f t="shared" si="306"/>
        <v>130000</v>
      </c>
      <c r="W465" s="1"/>
    </row>
    <row r="466" spans="1:23">
      <c r="A466" s="333">
        <v>221</v>
      </c>
      <c r="B466" s="323">
        <f>G30</f>
        <v>9003</v>
      </c>
      <c r="C466" s="323"/>
      <c r="D466" s="323"/>
      <c r="E466" s="323"/>
      <c r="F466" s="385">
        <v>221</v>
      </c>
      <c r="G466" s="396">
        <f t="shared" si="289"/>
        <v>9003</v>
      </c>
      <c r="H466" s="391">
        <f>H30</f>
        <v>0</v>
      </c>
      <c r="I466" s="391">
        <f t="shared" ref="I466:V468" si="307">I30</f>
        <v>0</v>
      </c>
      <c r="J466" s="391">
        <f t="shared" si="307"/>
        <v>0</v>
      </c>
      <c r="K466" s="391">
        <f t="shared" si="307"/>
        <v>2000</v>
      </c>
      <c r="L466" s="391">
        <f t="shared" si="307"/>
        <v>2</v>
      </c>
      <c r="M466" s="391">
        <f t="shared" si="307"/>
        <v>1000</v>
      </c>
      <c r="N466" s="391">
        <f t="shared" si="307"/>
        <v>1000</v>
      </c>
      <c r="O466" s="391">
        <f t="shared" si="307"/>
        <v>0</v>
      </c>
      <c r="P466" s="391">
        <f t="shared" si="307"/>
        <v>1000</v>
      </c>
      <c r="Q466" s="391">
        <f t="shared" si="307"/>
        <v>4000</v>
      </c>
      <c r="R466" s="391">
        <f t="shared" si="307"/>
        <v>0</v>
      </c>
      <c r="S466" s="391">
        <f t="shared" si="307"/>
        <v>0</v>
      </c>
      <c r="T466" s="391">
        <f t="shared" si="307"/>
        <v>1</v>
      </c>
      <c r="U466" s="391">
        <f t="shared" si="307"/>
        <v>0</v>
      </c>
      <c r="V466" s="391">
        <f t="shared" si="307"/>
        <v>0</v>
      </c>
      <c r="W466" s="1"/>
    </row>
    <row r="467" spans="1:23">
      <c r="A467" s="333">
        <v>222</v>
      </c>
      <c r="B467" s="323">
        <f>G31</f>
        <v>0</v>
      </c>
      <c r="C467" s="323"/>
      <c r="D467" s="323"/>
      <c r="E467" s="323"/>
      <c r="F467" s="385">
        <v>222</v>
      </c>
      <c r="G467" s="396">
        <f t="shared" si="289"/>
        <v>0</v>
      </c>
      <c r="H467" s="391">
        <f>H31</f>
        <v>0</v>
      </c>
      <c r="I467" s="391">
        <f t="shared" si="307"/>
        <v>0</v>
      </c>
      <c r="J467" s="391">
        <f t="shared" si="307"/>
        <v>0</v>
      </c>
      <c r="K467" s="391">
        <f t="shared" si="307"/>
        <v>0</v>
      </c>
      <c r="L467" s="391">
        <f t="shared" si="307"/>
        <v>0</v>
      </c>
      <c r="M467" s="391">
        <f t="shared" si="307"/>
        <v>0</v>
      </c>
      <c r="N467" s="391">
        <f t="shared" si="307"/>
        <v>0</v>
      </c>
      <c r="O467" s="391">
        <f t="shared" si="307"/>
        <v>0</v>
      </c>
      <c r="P467" s="391">
        <f t="shared" si="307"/>
        <v>0</v>
      </c>
      <c r="Q467" s="391">
        <f t="shared" si="307"/>
        <v>0</v>
      </c>
      <c r="R467" s="391">
        <f t="shared" si="307"/>
        <v>0</v>
      </c>
      <c r="S467" s="391">
        <f t="shared" si="307"/>
        <v>0</v>
      </c>
      <c r="T467" s="391">
        <f t="shared" si="307"/>
        <v>0</v>
      </c>
      <c r="U467" s="391">
        <f t="shared" si="307"/>
        <v>0</v>
      </c>
      <c r="V467" s="391">
        <f t="shared" si="307"/>
        <v>0</v>
      </c>
      <c r="W467" s="1"/>
    </row>
    <row r="468" spans="1:23">
      <c r="A468" s="333">
        <v>223</v>
      </c>
      <c r="B468" s="323">
        <f>G32</f>
        <v>808814</v>
      </c>
      <c r="C468" s="323"/>
      <c r="D468" s="323"/>
      <c r="E468" s="323"/>
      <c r="F468" s="385">
        <v>223</v>
      </c>
      <c r="G468" s="396">
        <f t="shared" si="289"/>
        <v>808814</v>
      </c>
      <c r="H468" s="391">
        <f>H32</f>
        <v>15</v>
      </c>
      <c r="I468" s="391">
        <f t="shared" si="307"/>
        <v>35000</v>
      </c>
      <c r="J468" s="391">
        <f t="shared" si="307"/>
        <v>40000</v>
      </c>
      <c r="K468" s="391">
        <f t="shared" si="307"/>
        <v>92000</v>
      </c>
      <c r="L468" s="391">
        <f t="shared" si="307"/>
        <v>164</v>
      </c>
      <c r="M468" s="391">
        <f t="shared" si="307"/>
        <v>3050</v>
      </c>
      <c r="N468" s="391">
        <f t="shared" si="307"/>
        <v>367100</v>
      </c>
      <c r="O468" s="391">
        <f t="shared" si="307"/>
        <v>10000</v>
      </c>
      <c r="P468" s="391">
        <f t="shared" si="307"/>
        <v>64075</v>
      </c>
      <c r="Q468" s="391">
        <f t="shared" si="307"/>
        <v>74300</v>
      </c>
      <c r="R468" s="391">
        <f t="shared" si="307"/>
        <v>0</v>
      </c>
      <c r="S468" s="391">
        <f t="shared" si="307"/>
        <v>0</v>
      </c>
      <c r="T468" s="391">
        <f t="shared" si="307"/>
        <v>110</v>
      </c>
      <c r="U468" s="391">
        <f t="shared" si="307"/>
        <v>113000</v>
      </c>
      <c r="V468" s="391">
        <f t="shared" si="307"/>
        <v>10000</v>
      </c>
      <c r="W468" s="1"/>
    </row>
    <row r="469" spans="1:23">
      <c r="A469" s="333">
        <v>224</v>
      </c>
      <c r="B469" s="323">
        <f>G39</f>
        <v>0</v>
      </c>
      <c r="C469" s="323"/>
      <c r="D469" s="323"/>
      <c r="E469" s="323"/>
      <c r="F469" s="385">
        <v>224</v>
      </c>
      <c r="G469" s="396">
        <f t="shared" si="289"/>
        <v>0</v>
      </c>
      <c r="H469" s="391">
        <f>H39</f>
        <v>0</v>
      </c>
      <c r="I469" s="391">
        <f t="shared" ref="I469:V470" si="308">I39</f>
        <v>0</v>
      </c>
      <c r="J469" s="391">
        <f t="shared" si="308"/>
        <v>0</v>
      </c>
      <c r="K469" s="391">
        <f t="shared" si="308"/>
        <v>0</v>
      </c>
      <c r="L469" s="391">
        <f t="shared" si="308"/>
        <v>0</v>
      </c>
      <c r="M469" s="391">
        <f t="shared" si="308"/>
        <v>0</v>
      </c>
      <c r="N469" s="391">
        <f t="shared" si="308"/>
        <v>0</v>
      </c>
      <c r="O469" s="391">
        <f t="shared" si="308"/>
        <v>0</v>
      </c>
      <c r="P469" s="391">
        <f t="shared" si="308"/>
        <v>0</v>
      </c>
      <c r="Q469" s="391">
        <f t="shared" si="308"/>
        <v>0</v>
      </c>
      <c r="R469" s="391">
        <f t="shared" si="308"/>
        <v>0</v>
      </c>
      <c r="S469" s="391">
        <f t="shared" si="308"/>
        <v>0</v>
      </c>
      <c r="T469" s="391">
        <f t="shared" si="308"/>
        <v>0</v>
      </c>
      <c r="U469" s="391">
        <f t="shared" si="308"/>
        <v>0</v>
      </c>
      <c r="V469" s="391">
        <f t="shared" si="308"/>
        <v>0</v>
      </c>
      <c r="W469" s="1"/>
    </row>
    <row r="470" spans="1:23">
      <c r="A470" s="333">
        <v>225</v>
      </c>
      <c r="B470" s="323">
        <f>G40</f>
        <v>663219</v>
      </c>
      <c r="C470" s="323"/>
      <c r="D470" s="323"/>
      <c r="E470" s="323"/>
      <c r="F470" s="385">
        <v>225</v>
      </c>
      <c r="G470" s="396">
        <f t="shared" si="289"/>
        <v>663219</v>
      </c>
      <c r="H470" s="391">
        <f>H40</f>
        <v>11</v>
      </c>
      <c r="I470" s="391">
        <f t="shared" si="308"/>
        <v>106000</v>
      </c>
      <c r="J470" s="391">
        <f t="shared" si="308"/>
        <v>11000</v>
      </c>
      <c r="K470" s="391">
        <f t="shared" si="308"/>
        <v>56000</v>
      </c>
      <c r="L470" s="391">
        <f t="shared" si="308"/>
        <v>97</v>
      </c>
      <c r="M470" s="391">
        <f t="shared" si="308"/>
        <v>108000</v>
      </c>
      <c r="N470" s="391">
        <f t="shared" si="308"/>
        <v>80000</v>
      </c>
      <c r="O470" s="391">
        <f t="shared" si="308"/>
        <v>10000</v>
      </c>
      <c r="P470" s="391">
        <f t="shared" si="308"/>
        <v>107000</v>
      </c>
      <c r="Q470" s="391">
        <f t="shared" si="308"/>
        <v>60500</v>
      </c>
      <c r="R470" s="391">
        <f t="shared" si="308"/>
        <v>20000</v>
      </c>
      <c r="S470" s="391">
        <f t="shared" si="308"/>
        <v>0</v>
      </c>
      <c r="T470" s="391">
        <f t="shared" si="308"/>
        <v>20</v>
      </c>
      <c r="U470" s="391">
        <f t="shared" si="308"/>
        <v>104591</v>
      </c>
      <c r="V470" s="391">
        <f t="shared" si="308"/>
        <v>0</v>
      </c>
      <c r="W470" s="1"/>
    </row>
    <row r="471" spans="1:23">
      <c r="A471" s="333">
        <v>226</v>
      </c>
      <c r="B471" s="323">
        <f>G47</f>
        <v>1590839</v>
      </c>
      <c r="C471" s="323"/>
      <c r="D471" s="323"/>
      <c r="E471" s="323"/>
      <c r="F471" s="385">
        <v>226</v>
      </c>
      <c r="G471" s="396">
        <f t="shared" si="289"/>
        <v>1590839</v>
      </c>
      <c r="H471" s="391">
        <f>H47</f>
        <v>3</v>
      </c>
      <c r="I471" s="391">
        <f t="shared" ref="I471:V471" si="309">I47</f>
        <v>12000</v>
      </c>
      <c r="J471" s="391">
        <f t="shared" si="309"/>
        <v>10000</v>
      </c>
      <c r="K471" s="391">
        <f t="shared" si="309"/>
        <v>100000</v>
      </c>
      <c r="L471" s="391">
        <f t="shared" si="309"/>
        <v>14</v>
      </c>
      <c r="M471" s="391">
        <f t="shared" si="309"/>
        <v>300000</v>
      </c>
      <c r="N471" s="391">
        <f t="shared" si="309"/>
        <v>780000</v>
      </c>
      <c r="O471" s="391">
        <f t="shared" si="309"/>
        <v>20722</v>
      </c>
      <c r="P471" s="391">
        <f t="shared" si="309"/>
        <v>133800</v>
      </c>
      <c r="Q471" s="391">
        <f t="shared" si="309"/>
        <v>63500</v>
      </c>
      <c r="R471" s="391">
        <f t="shared" si="309"/>
        <v>46800</v>
      </c>
      <c r="S471" s="391">
        <f t="shared" si="309"/>
        <v>0</v>
      </c>
      <c r="T471" s="391">
        <f t="shared" si="309"/>
        <v>0</v>
      </c>
      <c r="U471" s="391">
        <f t="shared" si="309"/>
        <v>4000</v>
      </c>
      <c r="V471" s="391">
        <f t="shared" si="309"/>
        <v>120000</v>
      </c>
      <c r="W471" s="1"/>
    </row>
    <row r="472" spans="1:23">
      <c r="A472" s="321">
        <v>290</v>
      </c>
      <c r="B472" s="320">
        <f>G66</f>
        <v>2000</v>
      </c>
      <c r="C472" s="323"/>
      <c r="D472" s="323"/>
      <c r="E472" s="323"/>
      <c r="F472" s="385">
        <v>290</v>
      </c>
      <c r="G472" s="396">
        <f t="shared" si="289"/>
        <v>2000</v>
      </c>
      <c r="H472" s="391">
        <f>H66</f>
        <v>0</v>
      </c>
      <c r="I472" s="391">
        <f t="shared" ref="I472:V472" si="310">I66</f>
        <v>0</v>
      </c>
      <c r="J472" s="391">
        <f t="shared" si="310"/>
        <v>0</v>
      </c>
      <c r="K472" s="391">
        <f t="shared" si="310"/>
        <v>2000</v>
      </c>
      <c r="L472" s="391">
        <f t="shared" si="310"/>
        <v>0</v>
      </c>
      <c r="M472" s="391">
        <f t="shared" si="310"/>
        <v>0</v>
      </c>
      <c r="N472" s="391">
        <f t="shared" si="310"/>
        <v>0</v>
      </c>
      <c r="O472" s="391">
        <f t="shared" si="310"/>
        <v>0</v>
      </c>
      <c r="P472" s="391">
        <f t="shared" si="310"/>
        <v>0</v>
      </c>
      <c r="Q472" s="391">
        <f t="shared" si="310"/>
        <v>0</v>
      </c>
      <c r="R472" s="391">
        <f t="shared" si="310"/>
        <v>0</v>
      </c>
      <c r="S472" s="391">
        <f t="shared" si="310"/>
        <v>0</v>
      </c>
      <c r="T472" s="391">
        <f t="shared" si="310"/>
        <v>0</v>
      </c>
      <c r="U472" s="391">
        <f t="shared" si="310"/>
        <v>0</v>
      </c>
      <c r="V472" s="391">
        <f t="shared" si="310"/>
        <v>0</v>
      </c>
      <c r="W472" s="1"/>
    </row>
    <row r="473" spans="1:23">
      <c r="A473" s="321">
        <v>310</v>
      </c>
      <c r="B473" s="320">
        <f>G68</f>
        <v>0</v>
      </c>
      <c r="C473" s="323"/>
      <c r="D473" s="323"/>
      <c r="E473" s="323"/>
      <c r="F473" s="385">
        <v>310</v>
      </c>
      <c r="G473" s="396">
        <f t="shared" si="289"/>
        <v>0</v>
      </c>
      <c r="H473" s="391">
        <f>H68</f>
        <v>0</v>
      </c>
      <c r="I473" s="391">
        <f t="shared" ref="I473:V474" si="311">I68</f>
        <v>0</v>
      </c>
      <c r="J473" s="391">
        <f t="shared" si="311"/>
        <v>0</v>
      </c>
      <c r="K473" s="391">
        <f t="shared" si="311"/>
        <v>0</v>
      </c>
      <c r="L473" s="391">
        <f t="shared" si="311"/>
        <v>0</v>
      </c>
      <c r="M473" s="391">
        <f t="shared" si="311"/>
        <v>0</v>
      </c>
      <c r="N473" s="391">
        <f t="shared" si="311"/>
        <v>0</v>
      </c>
      <c r="O473" s="391">
        <f t="shared" si="311"/>
        <v>0</v>
      </c>
      <c r="P473" s="391">
        <f t="shared" si="311"/>
        <v>0</v>
      </c>
      <c r="Q473" s="391">
        <f t="shared" si="311"/>
        <v>0</v>
      </c>
      <c r="R473" s="391">
        <f t="shared" si="311"/>
        <v>0</v>
      </c>
      <c r="S473" s="391">
        <f t="shared" si="311"/>
        <v>0</v>
      </c>
      <c r="T473" s="391">
        <f t="shared" si="311"/>
        <v>0</v>
      </c>
      <c r="U473" s="391">
        <f t="shared" si="311"/>
        <v>0</v>
      </c>
      <c r="V473" s="391">
        <f t="shared" si="311"/>
        <v>0</v>
      </c>
      <c r="W473" s="1"/>
    </row>
    <row r="474" spans="1:23">
      <c r="A474" s="321">
        <v>340</v>
      </c>
      <c r="B474" s="320">
        <f>G69</f>
        <v>926095</v>
      </c>
      <c r="C474" s="323"/>
      <c r="D474" s="323"/>
      <c r="E474" s="323"/>
      <c r="F474" s="385">
        <v>340</v>
      </c>
      <c r="G474" s="396">
        <f t="shared" si="289"/>
        <v>926095</v>
      </c>
      <c r="H474" s="391">
        <f>H69</f>
        <v>25</v>
      </c>
      <c r="I474" s="391">
        <f t="shared" si="311"/>
        <v>204000</v>
      </c>
      <c r="J474" s="391">
        <f t="shared" si="311"/>
        <v>10000</v>
      </c>
      <c r="K474" s="391">
        <f t="shared" si="311"/>
        <v>50000</v>
      </c>
      <c r="L474" s="391">
        <f t="shared" si="311"/>
        <v>25</v>
      </c>
      <c r="M474" s="391">
        <f t="shared" si="311"/>
        <v>74000</v>
      </c>
      <c r="N474" s="391">
        <f t="shared" si="311"/>
        <v>180000</v>
      </c>
      <c r="O474" s="391">
        <f t="shared" si="311"/>
        <v>30000</v>
      </c>
      <c r="P474" s="391">
        <f t="shared" si="311"/>
        <v>63000</v>
      </c>
      <c r="Q474" s="391">
        <f t="shared" si="311"/>
        <v>37025</v>
      </c>
      <c r="R474" s="391">
        <f t="shared" si="311"/>
        <v>10000</v>
      </c>
      <c r="S474" s="391">
        <f t="shared" si="311"/>
        <v>0</v>
      </c>
      <c r="T474" s="391">
        <f t="shared" si="311"/>
        <v>20</v>
      </c>
      <c r="U474" s="391">
        <f t="shared" si="311"/>
        <v>268000</v>
      </c>
      <c r="V474" s="391">
        <f t="shared" si="311"/>
        <v>0</v>
      </c>
      <c r="W474" s="1"/>
    </row>
    <row r="475" spans="1:23">
      <c r="A475" s="329">
        <v>831</v>
      </c>
      <c r="B475" s="330">
        <f>B476</f>
        <v>4200</v>
      </c>
      <c r="C475" s="323"/>
      <c r="D475" s="323"/>
      <c r="E475" s="323"/>
      <c r="F475" s="384">
        <v>831</v>
      </c>
      <c r="G475" s="394">
        <f t="shared" si="289"/>
        <v>4200</v>
      </c>
      <c r="H475" s="390">
        <f>H476</f>
        <v>0</v>
      </c>
      <c r="I475" s="390">
        <f t="shared" ref="I475:V475" si="312">I476</f>
        <v>0</v>
      </c>
      <c r="J475" s="390">
        <f t="shared" si="312"/>
        <v>0</v>
      </c>
      <c r="K475" s="390">
        <f t="shared" si="312"/>
        <v>0</v>
      </c>
      <c r="L475" s="390">
        <f t="shared" si="312"/>
        <v>0</v>
      </c>
      <c r="M475" s="390">
        <f t="shared" si="312"/>
        <v>1000</v>
      </c>
      <c r="N475" s="390">
        <f t="shared" si="312"/>
        <v>0</v>
      </c>
      <c r="O475" s="390">
        <f t="shared" si="312"/>
        <v>1000</v>
      </c>
      <c r="P475" s="390">
        <f t="shared" si="312"/>
        <v>1200</v>
      </c>
      <c r="Q475" s="390">
        <f t="shared" si="312"/>
        <v>1000</v>
      </c>
      <c r="R475" s="390">
        <f t="shared" si="312"/>
        <v>0</v>
      </c>
      <c r="S475" s="390">
        <f t="shared" si="312"/>
        <v>0</v>
      </c>
      <c r="T475" s="390">
        <f t="shared" si="312"/>
        <v>0</v>
      </c>
      <c r="U475" s="390">
        <f t="shared" si="312"/>
        <v>0</v>
      </c>
      <c r="V475" s="390">
        <f t="shared" si="312"/>
        <v>0</v>
      </c>
      <c r="W475" s="1"/>
    </row>
    <row r="476" spans="1:23">
      <c r="A476" s="321">
        <v>290</v>
      </c>
      <c r="B476" s="320">
        <f>G60</f>
        <v>4200</v>
      </c>
      <c r="C476" s="323"/>
      <c r="D476" s="323"/>
      <c r="E476" s="323"/>
      <c r="F476" s="385">
        <v>290</v>
      </c>
      <c r="G476" s="396">
        <f t="shared" si="289"/>
        <v>4200</v>
      </c>
      <c r="H476" s="391">
        <f>H60</f>
        <v>0</v>
      </c>
      <c r="I476" s="391">
        <f t="shared" ref="I476:V476" si="313">I60</f>
        <v>0</v>
      </c>
      <c r="J476" s="391">
        <f t="shared" si="313"/>
        <v>0</v>
      </c>
      <c r="K476" s="391">
        <f t="shared" si="313"/>
        <v>0</v>
      </c>
      <c r="L476" s="391">
        <f t="shared" si="313"/>
        <v>0</v>
      </c>
      <c r="M476" s="391">
        <f t="shared" si="313"/>
        <v>1000</v>
      </c>
      <c r="N476" s="391">
        <f t="shared" si="313"/>
        <v>0</v>
      </c>
      <c r="O476" s="391">
        <f t="shared" si="313"/>
        <v>1000</v>
      </c>
      <c r="P476" s="391">
        <f t="shared" si="313"/>
        <v>1200</v>
      </c>
      <c r="Q476" s="391">
        <f t="shared" si="313"/>
        <v>1000</v>
      </c>
      <c r="R476" s="391">
        <f t="shared" si="313"/>
        <v>0</v>
      </c>
      <c r="S476" s="391">
        <f t="shared" si="313"/>
        <v>0</v>
      </c>
      <c r="T476" s="391">
        <f t="shared" si="313"/>
        <v>0</v>
      </c>
      <c r="U476" s="391">
        <f t="shared" si="313"/>
        <v>0</v>
      </c>
      <c r="V476" s="391">
        <f t="shared" si="313"/>
        <v>0</v>
      </c>
      <c r="W476" s="1"/>
    </row>
    <row r="477" spans="1:23">
      <c r="A477" s="329">
        <v>851</v>
      </c>
      <c r="B477" s="330">
        <f>B478</f>
        <v>190500</v>
      </c>
      <c r="C477" s="323"/>
      <c r="D477" s="323"/>
      <c r="E477" s="323"/>
      <c r="F477" s="384">
        <v>851</v>
      </c>
      <c r="G477" s="395">
        <f t="shared" si="289"/>
        <v>190500</v>
      </c>
      <c r="H477" s="390">
        <f>H478</f>
        <v>0</v>
      </c>
      <c r="I477" s="390">
        <f t="shared" ref="I477:V477" si="314">I478</f>
        <v>30000</v>
      </c>
      <c r="J477" s="390">
        <f t="shared" si="314"/>
        <v>1000</v>
      </c>
      <c r="K477" s="390">
        <f t="shared" si="314"/>
        <v>50000</v>
      </c>
      <c r="L477" s="390">
        <f t="shared" si="314"/>
        <v>0</v>
      </c>
      <c r="M477" s="390">
        <f t="shared" si="314"/>
        <v>1000</v>
      </c>
      <c r="N477" s="390">
        <f t="shared" si="314"/>
        <v>105000</v>
      </c>
      <c r="O477" s="390">
        <f t="shared" si="314"/>
        <v>0</v>
      </c>
      <c r="P477" s="390">
        <f t="shared" si="314"/>
        <v>0</v>
      </c>
      <c r="Q477" s="390">
        <f t="shared" si="314"/>
        <v>500</v>
      </c>
      <c r="R477" s="390">
        <f t="shared" si="314"/>
        <v>3000</v>
      </c>
      <c r="S477" s="390">
        <f t="shared" si="314"/>
        <v>0</v>
      </c>
      <c r="T477" s="390">
        <f t="shared" si="314"/>
        <v>0</v>
      </c>
      <c r="U477" s="390">
        <f t="shared" si="314"/>
        <v>0</v>
      </c>
      <c r="V477" s="390">
        <f t="shared" si="314"/>
        <v>0</v>
      </c>
      <c r="W477" s="1"/>
    </row>
    <row r="478" spans="1:23">
      <c r="A478" s="321">
        <v>290</v>
      </c>
      <c r="B478" s="320">
        <f>G61+G62</f>
        <v>190500</v>
      </c>
      <c r="C478" s="323"/>
      <c r="D478" s="323"/>
      <c r="E478" s="323"/>
      <c r="F478" s="385">
        <v>290</v>
      </c>
      <c r="G478" s="396">
        <f t="shared" si="289"/>
        <v>190500</v>
      </c>
      <c r="H478" s="391">
        <f>H61+H62</f>
        <v>0</v>
      </c>
      <c r="I478" s="391">
        <f t="shared" ref="I478:V478" si="315">I61+I62</f>
        <v>30000</v>
      </c>
      <c r="J478" s="391">
        <f t="shared" si="315"/>
        <v>1000</v>
      </c>
      <c r="K478" s="391">
        <f t="shared" si="315"/>
        <v>50000</v>
      </c>
      <c r="L478" s="391">
        <f t="shared" si="315"/>
        <v>0</v>
      </c>
      <c r="M478" s="391">
        <f t="shared" si="315"/>
        <v>1000</v>
      </c>
      <c r="N478" s="391">
        <f t="shared" si="315"/>
        <v>105000</v>
      </c>
      <c r="O478" s="391">
        <f t="shared" si="315"/>
        <v>0</v>
      </c>
      <c r="P478" s="391">
        <f t="shared" si="315"/>
        <v>0</v>
      </c>
      <c r="Q478" s="391">
        <f t="shared" si="315"/>
        <v>500</v>
      </c>
      <c r="R478" s="391">
        <f t="shared" si="315"/>
        <v>3000</v>
      </c>
      <c r="S478" s="391">
        <f t="shared" si="315"/>
        <v>0</v>
      </c>
      <c r="T478" s="391">
        <f t="shared" si="315"/>
        <v>0</v>
      </c>
      <c r="U478" s="391">
        <f t="shared" si="315"/>
        <v>0</v>
      </c>
      <c r="V478" s="391">
        <f t="shared" si="315"/>
        <v>0</v>
      </c>
      <c r="W478" s="1"/>
    </row>
    <row r="479" spans="1:23">
      <c r="A479" s="329">
        <v>852</v>
      </c>
      <c r="B479" s="330">
        <f>B480</f>
        <v>5000</v>
      </c>
      <c r="C479" s="323"/>
      <c r="D479" s="323"/>
      <c r="E479" s="323"/>
      <c r="F479" s="384">
        <v>852</v>
      </c>
      <c r="G479" s="394">
        <f t="shared" si="289"/>
        <v>5000</v>
      </c>
      <c r="H479" s="390">
        <f>H480</f>
        <v>0</v>
      </c>
      <c r="I479" s="390">
        <f t="shared" ref="I479:V479" si="316">I480</f>
        <v>0</v>
      </c>
      <c r="J479" s="390">
        <f t="shared" si="316"/>
        <v>0</v>
      </c>
      <c r="K479" s="390">
        <f t="shared" si="316"/>
        <v>0</v>
      </c>
      <c r="L479" s="390">
        <f t="shared" si="316"/>
        <v>0</v>
      </c>
      <c r="M479" s="390">
        <f t="shared" si="316"/>
        <v>0</v>
      </c>
      <c r="N479" s="390">
        <f t="shared" si="316"/>
        <v>2000</v>
      </c>
      <c r="O479" s="390">
        <f t="shared" si="316"/>
        <v>0</v>
      </c>
      <c r="P479" s="390">
        <f t="shared" si="316"/>
        <v>0</v>
      </c>
      <c r="Q479" s="390">
        <f t="shared" si="316"/>
        <v>0</v>
      </c>
      <c r="R479" s="390">
        <f t="shared" si="316"/>
        <v>0</v>
      </c>
      <c r="S479" s="390">
        <f t="shared" si="316"/>
        <v>0</v>
      </c>
      <c r="T479" s="390">
        <f t="shared" si="316"/>
        <v>0</v>
      </c>
      <c r="U479" s="390">
        <f t="shared" si="316"/>
        <v>0</v>
      </c>
      <c r="V479" s="390">
        <f t="shared" si="316"/>
        <v>3000</v>
      </c>
      <c r="W479" s="1"/>
    </row>
    <row r="480" spans="1:23">
      <c r="A480" s="334">
        <v>290</v>
      </c>
      <c r="B480" s="320">
        <f>G63</f>
        <v>5000</v>
      </c>
      <c r="C480" s="323"/>
      <c r="D480" s="323"/>
      <c r="E480" s="323"/>
      <c r="F480" s="385">
        <v>290</v>
      </c>
      <c r="G480" s="396">
        <f t="shared" si="289"/>
        <v>5000</v>
      </c>
      <c r="H480" s="391">
        <f>H63</f>
        <v>0</v>
      </c>
      <c r="I480" s="391">
        <f t="shared" ref="I480:V480" si="317">I63</f>
        <v>0</v>
      </c>
      <c r="J480" s="391">
        <f t="shared" si="317"/>
        <v>0</v>
      </c>
      <c r="K480" s="391">
        <f t="shared" si="317"/>
        <v>0</v>
      </c>
      <c r="L480" s="391">
        <f t="shared" si="317"/>
        <v>0</v>
      </c>
      <c r="M480" s="391">
        <f t="shared" si="317"/>
        <v>0</v>
      </c>
      <c r="N480" s="391">
        <f t="shared" si="317"/>
        <v>2000</v>
      </c>
      <c r="O480" s="391">
        <f t="shared" si="317"/>
        <v>0</v>
      </c>
      <c r="P480" s="391">
        <f t="shared" si="317"/>
        <v>0</v>
      </c>
      <c r="Q480" s="391">
        <f t="shared" si="317"/>
        <v>0</v>
      </c>
      <c r="R480" s="391">
        <f t="shared" si="317"/>
        <v>0</v>
      </c>
      <c r="S480" s="391">
        <f t="shared" si="317"/>
        <v>0</v>
      </c>
      <c r="T480" s="391">
        <f t="shared" si="317"/>
        <v>0</v>
      </c>
      <c r="U480" s="391">
        <f t="shared" si="317"/>
        <v>0</v>
      </c>
      <c r="V480" s="391">
        <f t="shared" si="317"/>
        <v>3000</v>
      </c>
      <c r="W480" s="1"/>
    </row>
    <row r="481" spans="1:23">
      <c r="A481" s="329">
        <v>853</v>
      </c>
      <c r="B481" s="330">
        <f>B482</f>
        <v>18805</v>
      </c>
      <c r="C481" s="323"/>
      <c r="D481" s="323"/>
      <c r="E481" s="323"/>
      <c r="F481" s="384">
        <v>853</v>
      </c>
      <c r="G481" s="394">
        <f t="shared" si="289"/>
        <v>18805</v>
      </c>
      <c r="H481" s="390">
        <f>H482</f>
        <v>2</v>
      </c>
      <c r="I481" s="390">
        <f t="shared" ref="I481:V481" si="318">I482</f>
        <v>1000</v>
      </c>
      <c r="J481" s="390">
        <f t="shared" si="318"/>
        <v>0</v>
      </c>
      <c r="K481" s="390">
        <f t="shared" si="318"/>
        <v>0</v>
      </c>
      <c r="L481" s="390">
        <f t="shared" si="318"/>
        <v>3</v>
      </c>
      <c r="M481" s="390">
        <f t="shared" si="318"/>
        <v>1000</v>
      </c>
      <c r="N481" s="390">
        <f t="shared" si="318"/>
        <v>9500</v>
      </c>
      <c r="O481" s="390">
        <f t="shared" si="318"/>
        <v>1300</v>
      </c>
      <c r="P481" s="390">
        <f t="shared" si="318"/>
        <v>1000</v>
      </c>
      <c r="Q481" s="390">
        <f t="shared" si="318"/>
        <v>2000</v>
      </c>
      <c r="R481" s="390">
        <f t="shared" si="318"/>
        <v>2000</v>
      </c>
      <c r="S481" s="390">
        <f t="shared" si="318"/>
        <v>0</v>
      </c>
      <c r="T481" s="390">
        <f t="shared" si="318"/>
        <v>0</v>
      </c>
      <c r="U481" s="390">
        <f t="shared" si="318"/>
        <v>1000</v>
      </c>
      <c r="V481" s="390">
        <f t="shared" si="318"/>
        <v>0</v>
      </c>
      <c r="W481" s="1"/>
    </row>
    <row r="482" spans="1:23">
      <c r="A482" s="334">
        <v>290</v>
      </c>
      <c r="B482" s="320">
        <f>G64+G65</f>
        <v>18805</v>
      </c>
      <c r="C482" s="323"/>
      <c r="D482" s="323"/>
      <c r="E482" s="323"/>
      <c r="F482" s="385">
        <v>290</v>
      </c>
      <c r="G482" s="396">
        <f t="shared" si="289"/>
        <v>18805</v>
      </c>
      <c r="H482" s="391">
        <f>H64+H65</f>
        <v>2</v>
      </c>
      <c r="I482" s="391">
        <f t="shared" ref="I482:V482" si="319">I64+I65</f>
        <v>1000</v>
      </c>
      <c r="J482" s="391">
        <f t="shared" si="319"/>
        <v>0</v>
      </c>
      <c r="K482" s="391">
        <f t="shared" si="319"/>
        <v>0</v>
      </c>
      <c r="L482" s="391">
        <f t="shared" si="319"/>
        <v>3</v>
      </c>
      <c r="M482" s="391">
        <f t="shared" si="319"/>
        <v>1000</v>
      </c>
      <c r="N482" s="391">
        <f t="shared" si="319"/>
        <v>9500</v>
      </c>
      <c r="O482" s="391">
        <f t="shared" si="319"/>
        <v>1300</v>
      </c>
      <c r="P482" s="391">
        <f t="shared" si="319"/>
        <v>1000</v>
      </c>
      <c r="Q482" s="391">
        <f t="shared" si="319"/>
        <v>2000</v>
      </c>
      <c r="R482" s="391">
        <f t="shared" si="319"/>
        <v>2000</v>
      </c>
      <c r="S482" s="391">
        <f t="shared" si="319"/>
        <v>0</v>
      </c>
      <c r="T482" s="391">
        <f t="shared" si="319"/>
        <v>0</v>
      </c>
      <c r="U482" s="391">
        <f t="shared" si="319"/>
        <v>1000</v>
      </c>
      <c r="V482" s="391">
        <f t="shared" si="319"/>
        <v>0</v>
      </c>
      <c r="W482" s="1"/>
    </row>
    <row r="483" spans="1:23">
      <c r="A483" s="329">
        <v>540</v>
      </c>
      <c r="B483" s="330">
        <f>B484</f>
        <v>3792474</v>
      </c>
      <c r="C483" s="323"/>
      <c r="D483" s="323"/>
      <c r="E483" s="323"/>
      <c r="F483" s="384">
        <v>540</v>
      </c>
      <c r="G483" s="394">
        <f t="shared" si="289"/>
        <v>3792474</v>
      </c>
      <c r="H483" s="390">
        <f>H484</f>
        <v>158</v>
      </c>
      <c r="I483" s="390">
        <f t="shared" ref="I483:V483" si="320">I484</f>
        <v>316000</v>
      </c>
      <c r="J483" s="390">
        <f t="shared" si="320"/>
        <v>316000</v>
      </c>
      <c r="K483" s="390">
        <f t="shared" si="320"/>
        <v>316000</v>
      </c>
      <c r="L483" s="390">
        <f t="shared" si="320"/>
        <v>158</v>
      </c>
      <c r="M483" s="390">
        <f t="shared" si="320"/>
        <v>316000</v>
      </c>
      <c r="N483" s="390">
        <f t="shared" si="320"/>
        <v>316000</v>
      </c>
      <c r="O483" s="390">
        <f t="shared" si="320"/>
        <v>316000</v>
      </c>
      <c r="P483" s="390">
        <f t="shared" si="320"/>
        <v>316000</v>
      </c>
      <c r="Q483" s="390">
        <f t="shared" si="320"/>
        <v>316000</v>
      </c>
      <c r="R483" s="390">
        <f t="shared" si="320"/>
        <v>316000</v>
      </c>
      <c r="S483" s="390">
        <f t="shared" si="320"/>
        <v>316000</v>
      </c>
      <c r="T483" s="390">
        <f t="shared" si="320"/>
        <v>158</v>
      </c>
      <c r="U483" s="390">
        <f t="shared" si="320"/>
        <v>316000</v>
      </c>
      <c r="V483" s="390">
        <f t="shared" si="320"/>
        <v>316000</v>
      </c>
      <c r="W483" s="1"/>
    </row>
    <row r="484" spans="1:23">
      <c r="A484" s="334">
        <v>251</v>
      </c>
      <c r="B484" s="320">
        <f>G78</f>
        <v>3792474</v>
      </c>
      <c r="C484" s="323"/>
      <c r="D484" s="323"/>
      <c r="E484" s="323"/>
      <c r="F484" s="385">
        <v>251</v>
      </c>
      <c r="G484" s="396">
        <f t="shared" si="289"/>
        <v>3792474</v>
      </c>
      <c r="H484" s="391">
        <f>H78</f>
        <v>158</v>
      </c>
      <c r="I484" s="391">
        <f t="shared" ref="I484:V484" si="321">I78</f>
        <v>316000</v>
      </c>
      <c r="J484" s="391">
        <f t="shared" si="321"/>
        <v>316000</v>
      </c>
      <c r="K484" s="391">
        <f t="shared" si="321"/>
        <v>316000</v>
      </c>
      <c r="L484" s="391">
        <f t="shared" si="321"/>
        <v>158</v>
      </c>
      <c r="M484" s="391">
        <f t="shared" si="321"/>
        <v>316000</v>
      </c>
      <c r="N484" s="391">
        <f t="shared" si="321"/>
        <v>316000</v>
      </c>
      <c r="O484" s="391">
        <f t="shared" si="321"/>
        <v>316000</v>
      </c>
      <c r="P484" s="391">
        <f t="shared" si="321"/>
        <v>316000</v>
      </c>
      <c r="Q484" s="391">
        <f t="shared" si="321"/>
        <v>316000</v>
      </c>
      <c r="R484" s="391">
        <f t="shared" si="321"/>
        <v>316000</v>
      </c>
      <c r="S484" s="391">
        <f t="shared" si="321"/>
        <v>316000</v>
      </c>
      <c r="T484" s="391">
        <f t="shared" si="321"/>
        <v>158</v>
      </c>
      <c r="U484" s="391">
        <f t="shared" si="321"/>
        <v>316000</v>
      </c>
      <c r="V484" s="391">
        <f t="shared" si="321"/>
        <v>316000</v>
      </c>
      <c r="W484" s="1"/>
    </row>
    <row r="485" spans="1:23">
      <c r="A485" s="335" t="s">
        <v>325</v>
      </c>
      <c r="B485" s="332">
        <f>B486</f>
        <v>12003</v>
      </c>
      <c r="C485" s="323"/>
      <c r="D485" s="323"/>
      <c r="E485" s="323"/>
      <c r="F485" s="386" t="s">
        <v>325</v>
      </c>
      <c r="G485" s="332">
        <f t="shared" si="289"/>
        <v>12003</v>
      </c>
      <c r="H485" s="392">
        <f>H486</f>
        <v>1</v>
      </c>
      <c r="I485" s="392">
        <f t="shared" ref="I485:V486" si="322">I486</f>
        <v>1000</v>
      </c>
      <c r="J485" s="392">
        <f t="shared" si="322"/>
        <v>1000</v>
      </c>
      <c r="K485" s="392">
        <f t="shared" si="322"/>
        <v>1000</v>
      </c>
      <c r="L485" s="392">
        <f t="shared" si="322"/>
        <v>1</v>
      </c>
      <c r="M485" s="392">
        <f t="shared" si="322"/>
        <v>1000</v>
      </c>
      <c r="N485" s="392">
        <f t="shared" si="322"/>
        <v>1000</v>
      </c>
      <c r="O485" s="392">
        <f t="shared" si="322"/>
        <v>1000</v>
      </c>
      <c r="P485" s="392">
        <f t="shared" si="322"/>
        <v>1000</v>
      </c>
      <c r="Q485" s="392">
        <f t="shared" si="322"/>
        <v>1000</v>
      </c>
      <c r="R485" s="392">
        <f t="shared" si="322"/>
        <v>1000</v>
      </c>
      <c r="S485" s="392">
        <f t="shared" si="322"/>
        <v>1000</v>
      </c>
      <c r="T485" s="392">
        <f t="shared" si="322"/>
        <v>1</v>
      </c>
      <c r="U485" s="392">
        <f t="shared" si="322"/>
        <v>1000</v>
      </c>
      <c r="V485" s="392">
        <f t="shared" si="322"/>
        <v>1000</v>
      </c>
      <c r="W485" s="1"/>
    </row>
    <row r="486" spans="1:23">
      <c r="A486" s="329">
        <v>870</v>
      </c>
      <c r="B486" s="330">
        <f>B487</f>
        <v>12003</v>
      </c>
      <c r="C486" s="323"/>
      <c r="D486" s="323"/>
      <c r="E486" s="323"/>
      <c r="F486" s="384">
        <v>870</v>
      </c>
      <c r="G486" s="394">
        <f t="shared" si="289"/>
        <v>12003</v>
      </c>
      <c r="H486" s="390">
        <f>H487</f>
        <v>1</v>
      </c>
      <c r="I486" s="390">
        <f t="shared" si="322"/>
        <v>1000</v>
      </c>
      <c r="J486" s="390">
        <f t="shared" si="322"/>
        <v>1000</v>
      </c>
      <c r="K486" s="390">
        <f t="shared" si="322"/>
        <v>1000</v>
      </c>
      <c r="L486" s="390">
        <f t="shared" si="322"/>
        <v>1</v>
      </c>
      <c r="M486" s="390">
        <f t="shared" si="322"/>
        <v>1000</v>
      </c>
      <c r="N486" s="390">
        <f t="shared" si="322"/>
        <v>1000</v>
      </c>
      <c r="O486" s="390">
        <f t="shared" si="322"/>
        <v>1000</v>
      </c>
      <c r="P486" s="390">
        <f t="shared" si="322"/>
        <v>1000</v>
      </c>
      <c r="Q486" s="390">
        <f t="shared" si="322"/>
        <v>1000</v>
      </c>
      <c r="R486" s="390">
        <f t="shared" si="322"/>
        <v>1000</v>
      </c>
      <c r="S486" s="390">
        <f t="shared" si="322"/>
        <v>1000</v>
      </c>
      <c r="T486" s="390">
        <f t="shared" si="322"/>
        <v>1</v>
      </c>
      <c r="U486" s="390">
        <f t="shared" si="322"/>
        <v>1000</v>
      </c>
      <c r="V486" s="390">
        <f t="shared" si="322"/>
        <v>1000</v>
      </c>
      <c r="W486" s="1"/>
    </row>
    <row r="487" spans="1:23">
      <c r="A487" s="333">
        <v>290</v>
      </c>
      <c r="B487" s="323">
        <f>G79</f>
        <v>12003</v>
      </c>
      <c r="C487" s="323"/>
      <c r="D487" s="323"/>
      <c r="E487" s="323"/>
      <c r="F487" s="385">
        <v>290</v>
      </c>
      <c r="G487" s="396">
        <f t="shared" si="289"/>
        <v>12003</v>
      </c>
      <c r="H487" s="391">
        <f>H79</f>
        <v>1</v>
      </c>
      <c r="I487" s="391">
        <f t="shared" ref="I487:V487" si="323">I79</f>
        <v>1000</v>
      </c>
      <c r="J487" s="391">
        <f t="shared" si="323"/>
        <v>1000</v>
      </c>
      <c r="K487" s="391">
        <f t="shared" si="323"/>
        <v>1000</v>
      </c>
      <c r="L487" s="391">
        <f t="shared" si="323"/>
        <v>1</v>
      </c>
      <c r="M487" s="391">
        <f t="shared" si="323"/>
        <v>1000</v>
      </c>
      <c r="N487" s="391">
        <f t="shared" si="323"/>
        <v>1000</v>
      </c>
      <c r="O487" s="391">
        <f t="shared" si="323"/>
        <v>1000</v>
      </c>
      <c r="P487" s="391">
        <f t="shared" si="323"/>
        <v>1000</v>
      </c>
      <c r="Q487" s="391">
        <f t="shared" si="323"/>
        <v>1000</v>
      </c>
      <c r="R487" s="391">
        <f t="shared" si="323"/>
        <v>1000</v>
      </c>
      <c r="S487" s="391">
        <f t="shared" si="323"/>
        <v>1000</v>
      </c>
      <c r="T487" s="391">
        <f t="shared" si="323"/>
        <v>1</v>
      </c>
      <c r="U487" s="391">
        <f t="shared" si="323"/>
        <v>1000</v>
      </c>
      <c r="V487" s="391">
        <f t="shared" si="323"/>
        <v>1000</v>
      </c>
      <c r="W487" s="1"/>
    </row>
    <row r="488" spans="1:23">
      <c r="A488" s="335" t="s">
        <v>326</v>
      </c>
      <c r="B488" s="332">
        <f>B489+B493</f>
        <v>3000000</v>
      </c>
      <c r="C488" s="323"/>
      <c r="D488" s="323"/>
      <c r="E488" s="323"/>
      <c r="F488" s="386" t="s">
        <v>326</v>
      </c>
      <c r="G488" s="332">
        <f t="shared" si="289"/>
        <v>3000000</v>
      </c>
      <c r="H488" s="392">
        <f>H489+H493</f>
        <v>0</v>
      </c>
      <c r="I488" s="392">
        <f t="shared" ref="I488:V488" si="324">I489+I493</f>
        <v>0</v>
      </c>
      <c r="J488" s="392">
        <f t="shared" si="324"/>
        <v>0</v>
      </c>
      <c r="K488" s="392">
        <f t="shared" si="324"/>
        <v>0</v>
      </c>
      <c r="L488" s="392">
        <f t="shared" si="324"/>
        <v>0</v>
      </c>
      <c r="M488" s="392">
        <f t="shared" si="324"/>
        <v>1000000</v>
      </c>
      <c r="N488" s="392">
        <f t="shared" si="324"/>
        <v>1000000</v>
      </c>
      <c r="O488" s="392">
        <f t="shared" si="324"/>
        <v>1000000</v>
      </c>
      <c r="P488" s="392">
        <f t="shared" si="324"/>
        <v>0</v>
      </c>
      <c r="Q488" s="392">
        <f t="shared" si="324"/>
        <v>0</v>
      </c>
      <c r="R488" s="392">
        <f t="shared" si="324"/>
        <v>0</v>
      </c>
      <c r="S488" s="392">
        <f t="shared" si="324"/>
        <v>0</v>
      </c>
      <c r="T488" s="392">
        <f t="shared" si="324"/>
        <v>0</v>
      </c>
      <c r="U488" s="392">
        <f t="shared" si="324"/>
        <v>0</v>
      </c>
      <c r="V488" s="392">
        <f t="shared" si="324"/>
        <v>0</v>
      </c>
      <c r="W488" s="1"/>
    </row>
    <row r="489" spans="1:23">
      <c r="A489" s="329">
        <v>244</v>
      </c>
      <c r="B489" s="330">
        <f>B490+B491+B492</f>
        <v>3000000</v>
      </c>
      <c r="C489" s="323"/>
      <c r="D489" s="323"/>
      <c r="E489" s="323"/>
      <c r="F489" s="384">
        <v>244</v>
      </c>
      <c r="G489" s="394">
        <f t="shared" si="289"/>
        <v>3000000</v>
      </c>
      <c r="H489" s="390">
        <f>H490+H491+H492</f>
        <v>0</v>
      </c>
      <c r="I489" s="390">
        <f t="shared" ref="I489:V489" si="325">I490+I491+I492</f>
        <v>0</v>
      </c>
      <c r="J489" s="390">
        <f t="shared" si="325"/>
        <v>0</v>
      </c>
      <c r="K489" s="390">
        <f t="shared" si="325"/>
        <v>0</v>
      </c>
      <c r="L489" s="390">
        <f t="shared" si="325"/>
        <v>0</v>
      </c>
      <c r="M489" s="390">
        <f t="shared" si="325"/>
        <v>1000000</v>
      </c>
      <c r="N489" s="390">
        <f t="shared" si="325"/>
        <v>1000000</v>
      </c>
      <c r="O489" s="390">
        <f t="shared" si="325"/>
        <v>1000000</v>
      </c>
      <c r="P489" s="390">
        <f t="shared" si="325"/>
        <v>0</v>
      </c>
      <c r="Q489" s="390">
        <f t="shared" si="325"/>
        <v>0</v>
      </c>
      <c r="R489" s="390">
        <f t="shared" si="325"/>
        <v>0</v>
      </c>
      <c r="S489" s="390">
        <f t="shared" si="325"/>
        <v>0</v>
      </c>
      <c r="T489" s="390">
        <f t="shared" si="325"/>
        <v>0</v>
      </c>
      <c r="U489" s="390">
        <f t="shared" si="325"/>
        <v>0</v>
      </c>
      <c r="V489" s="390">
        <f t="shared" si="325"/>
        <v>0</v>
      </c>
      <c r="W489" s="1"/>
    </row>
    <row r="490" spans="1:23">
      <c r="A490" s="333">
        <v>226</v>
      </c>
      <c r="B490" s="323">
        <f>G82</f>
        <v>0</v>
      </c>
      <c r="C490" s="323"/>
      <c r="D490" s="323"/>
      <c r="E490" s="323"/>
      <c r="F490" s="385">
        <v>226</v>
      </c>
      <c r="G490" s="396">
        <f t="shared" si="289"/>
        <v>0</v>
      </c>
      <c r="H490" s="391">
        <f>H82</f>
        <v>0</v>
      </c>
      <c r="I490" s="391">
        <f t="shared" ref="I490:V490" si="326">I82</f>
        <v>0</v>
      </c>
      <c r="J490" s="391">
        <f t="shared" si="326"/>
        <v>0</v>
      </c>
      <c r="K490" s="391">
        <f t="shared" si="326"/>
        <v>0</v>
      </c>
      <c r="L490" s="391">
        <f t="shared" si="326"/>
        <v>0</v>
      </c>
      <c r="M490" s="391">
        <f t="shared" si="326"/>
        <v>0</v>
      </c>
      <c r="N490" s="391">
        <f t="shared" si="326"/>
        <v>0</v>
      </c>
      <c r="O490" s="391">
        <f t="shared" si="326"/>
        <v>0</v>
      </c>
      <c r="P490" s="391">
        <f t="shared" si="326"/>
        <v>0</v>
      </c>
      <c r="Q490" s="391">
        <f t="shared" si="326"/>
        <v>0</v>
      </c>
      <c r="R490" s="391">
        <f t="shared" si="326"/>
        <v>0</v>
      </c>
      <c r="S490" s="391">
        <f t="shared" si="326"/>
        <v>0</v>
      </c>
      <c r="T490" s="391">
        <f t="shared" si="326"/>
        <v>0</v>
      </c>
      <c r="U490" s="391">
        <f t="shared" si="326"/>
        <v>0</v>
      </c>
      <c r="V490" s="391">
        <f t="shared" si="326"/>
        <v>0</v>
      </c>
      <c r="W490" s="1"/>
    </row>
    <row r="491" spans="1:23">
      <c r="A491" s="333">
        <v>310</v>
      </c>
      <c r="B491" s="323">
        <f>G84</f>
        <v>3000000</v>
      </c>
      <c r="C491" s="323"/>
      <c r="D491" s="323"/>
      <c r="E491" s="323"/>
      <c r="F491" s="385">
        <v>310</v>
      </c>
      <c r="G491" s="396">
        <f t="shared" si="289"/>
        <v>3000000</v>
      </c>
      <c r="H491" s="391">
        <f>H84</f>
        <v>0</v>
      </c>
      <c r="I491" s="391">
        <f t="shared" ref="I491:V492" si="327">I84</f>
        <v>0</v>
      </c>
      <c r="J491" s="391">
        <f t="shared" si="327"/>
        <v>0</v>
      </c>
      <c r="K491" s="391">
        <f t="shared" si="327"/>
        <v>0</v>
      </c>
      <c r="L491" s="391">
        <f t="shared" si="327"/>
        <v>0</v>
      </c>
      <c r="M491" s="391">
        <f t="shared" si="327"/>
        <v>1000000</v>
      </c>
      <c r="N491" s="391">
        <f t="shared" si="327"/>
        <v>1000000</v>
      </c>
      <c r="O491" s="391">
        <f t="shared" si="327"/>
        <v>1000000</v>
      </c>
      <c r="P491" s="391">
        <f t="shared" si="327"/>
        <v>0</v>
      </c>
      <c r="Q491" s="391">
        <f t="shared" si="327"/>
        <v>0</v>
      </c>
      <c r="R491" s="391">
        <f t="shared" si="327"/>
        <v>0</v>
      </c>
      <c r="S491" s="391">
        <f t="shared" si="327"/>
        <v>0</v>
      </c>
      <c r="T491" s="391">
        <f t="shared" si="327"/>
        <v>0</v>
      </c>
      <c r="U491" s="391">
        <f t="shared" si="327"/>
        <v>0</v>
      </c>
      <c r="V491" s="391">
        <f t="shared" si="327"/>
        <v>0</v>
      </c>
      <c r="W491" s="1"/>
    </row>
    <row r="492" spans="1:23">
      <c r="A492" s="333">
        <v>340</v>
      </c>
      <c r="B492" s="323">
        <f>G85</f>
        <v>0</v>
      </c>
      <c r="C492" s="323"/>
      <c r="D492" s="323"/>
      <c r="E492" s="323"/>
      <c r="F492" s="385">
        <v>340</v>
      </c>
      <c r="G492" s="396">
        <f t="shared" si="289"/>
        <v>0</v>
      </c>
      <c r="H492" s="391">
        <f>H85</f>
        <v>0</v>
      </c>
      <c r="I492" s="391">
        <f t="shared" si="327"/>
        <v>0</v>
      </c>
      <c r="J492" s="391">
        <f t="shared" si="327"/>
        <v>0</v>
      </c>
      <c r="K492" s="391">
        <f t="shared" si="327"/>
        <v>0</v>
      </c>
      <c r="L492" s="391">
        <f t="shared" si="327"/>
        <v>0</v>
      </c>
      <c r="M492" s="391">
        <f t="shared" si="327"/>
        <v>0</v>
      </c>
      <c r="N492" s="391">
        <f t="shared" si="327"/>
        <v>0</v>
      </c>
      <c r="O492" s="391">
        <f t="shared" si="327"/>
        <v>0</v>
      </c>
      <c r="P492" s="391">
        <f t="shared" si="327"/>
        <v>0</v>
      </c>
      <c r="Q492" s="391">
        <f t="shared" si="327"/>
        <v>0</v>
      </c>
      <c r="R492" s="391">
        <f t="shared" si="327"/>
        <v>0</v>
      </c>
      <c r="S492" s="391">
        <f t="shared" si="327"/>
        <v>0</v>
      </c>
      <c r="T492" s="391">
        <f t="shared" si="327"/>
        <v>0</v>
      </c>
      <c r="U492" s="391">
        <f t="shared" si="327"/>
        <v>0</v>
      </c>
      <c r="V492" s="391">
        <f t="shared" si="327"/>
        <v>0</v>
      </c>
      <c r="W492" s="1"/>
    </row>
    <row r="493" spans="1:23">
      <c r="A493" s="329">
        <v>852</v>
      </c>
      <c r="B493" s="330">
        <f>B494</f>
        <v>0</v>
      </c>
      <c r="C493" s="323"/>
      <c r="D493" s="323"/>
      <c r="E493" s="323"/>
      <c r="F493" s="384">
        <v>852</v>
      </c>
      <c r="G493" s="394">
        <f t="shared" si="289"/>
        <v>0</v>
      </c>
      <c r="H493" s="390">
        <f>H494</f>
        <v>0</v>
      </c>
      <c r="I493" s="390">
        <f t="shared" ref="I493:V493" si="328">I494</f>
        <v>0</v>
      </c>
      <c r="J493" s="390">
        <f t="shared" si="328"/>
        <v>0</v>
      </c>
      <c r="K493" s="390">
        <f t="shared" si="328"/>
        <v>0</v>
      </c>
      <c r="L493" s="390">
        <f t="shared" si="328"/>
        <v>0</v>
      </c>
      <c r="M493" s="390">
        <f t="shared" si="328"/>
        <v>0</v>
      </c>
      <c r="N493" s="390">
        <f t="shared" si="328"/>
        <v>0</v>
      </c>
      <c r="O493" s="390">
        <f t="shared" si="328"/>
        <v>0</v>
      </c>
      <c r="P493" s="390">
        <f t="shared" si="328"/>
        <v>0</v>
      </c>
      <c r="Q493" s="390">
        <f t="shared" si="328"/>
        <v>0</v>
      </c>
      <c r="R493" s="390">
        <f t="shared" si="328"/>
        <v>0</v>
      </c>
      <c r="S493" s="390">
        <f t="shared" si="328"/>
        <v>0</v>
      </c>
      <c r="T493" s="390">
        <f t="shared" si="328"/>
        <v>0</v>
      </c>
      <c r="U493" s="390">
        <f t="shared" si="328"/>
        <v>0</v>
      </c>
      <c r="V493" s="390">
        <f t="shared" si="328"/>
        <v>0</v>
      </c>
      <c r="W493" s="1"/>
    </row>
    <row r="494" spans="1:23">
      <c r="A494" s="333">
        <v>290</v>
      </c>
      <c r="B494" s="323">
        <f>G83</f>
        <v>0</v>
      </c>
      <c r="C494" s="323"/>
      <c r="D494" s="323"/>
      <c r="E494" s="323"/>
      <c r="F494" s="385">
        <v>290</v>
      </c>
      <c r="G494" s="396">
        <f t="shared" si="289"/>
        <v>0</v>
      </c>
      <c r="H494" s="391">
        <f>H83</f>
        <v>0</v>
      </c>
      <c r="I494" s="391">
        <f t="shared" ref="I494:V494" si="329">I83</f>
        <v>0</v>
      </c>
      <c r="J494" s="391">
        <f t="shared" si="329"/>
        <v>0</v>
      </c>
      <c r="K494" s="391">
        <f t="shared" si="329"/>
        <v>0</v>
      </c>
      <c r="L494" s="391">
        <f t="shared" si="329"/>
        <v>0</v>
      </c>
      <c r="M494" s="391">
        <f t="shared" si="329"/>
        <v>0</v>
      </c>
      <c r="N494" s="391">
        <f t="shared" si="329"/>
        <v>0</v>
      </c>
      <c r="O494" s="391">
        <f t="shared" si="329"/>
        <v>0</v>
      </c>
      <c r="P494" s="391">
        <f t="shared" si="329"/>
        <v>0</v>
      </c>
      <c r="Q494" s="391">
        <f t="shared" si="329"/>
        <v>0</v>
      </c>
      <c r="R494" s="391">
        <f t="shared" si="329"/>
        <v>0</v>
      </c>
      <c r="S494" s="391">
        <f t="shared" si="329"/>
        <v>0</v>
      </c>
      <c r="T494" s="391">
        <f t="shared" si="329"/>
        <v>0</v>
      </c>
      <c r="U494" s="391">
        <f t="shared" si="329"/>
        <v>0</v>
      </c>
      <c r="V494" s="391">
        <f t="shared" si="329"/>
        <v>0</v>
      </c>
      <c r="W494" s="1"/>
    </row>
    <row r="495" spans="1:23">
      <c r="A495" s="335" t="s">
        <v>327</v>
      </c>
      <c r="B495" s="332">
        <f>B496+B498+B500+B502</f>
        <v>1304474.5</v>
      </c>
      <c r="C495" s="323"/>
      <c r="D495" s="323"/>
      <c r="E495" s="323"/>
      <c r="F495" s="386" t="s">
        <v>327</v>
      </c>
      <c r="G495" s="332">
        <f t="shared" si="289"/>
        <v>1304474.5</v>
      </c>
      <c r="H495" s="392">
        <f>H496+H498+H500+H502</f>
        <v>91.5</v>
      </c>
      <c r="I495" s="392">
        <f t="shared" ref="I495:V495" si="330">I496+I498+I500+I502</f>
        <v>96600</v>
      </c>
      <c r="J495" s="392">
        <f t="shared" si="330"/>
        <v>96600</v>
      </c>
      <c r="K495" s="392">
        <f t="shared" si="330"/>
        <v>96600</v>
      </c>
      <c r="L495" s="392">
        <f t="shared" si="330"/>
        <v>91.5</v>
      </c>
      <c r="M495" s="392">
        <f t="shared" si="330"/>
        <v>96600</v>
      </c>
      <c r="N495" s="392">
        <f t="shared" si="330"/>
        <v>241600</v>
      </c>
      <c r="O495" s="392">
        <f t="shared" si="330"/>
        <v>96600</v>
      </c>
      <c r="P495" s="392">
        <f t="shared" si="330"/>
        <v>96600</v>
      </c>
      <c r="Q495" s="392">
        <f t="shared" si="330"/>
        <v>96600</v>
      </c>
      <c r="R495" s="392">
        <f t="shared" si="330"/>
        <v>96600</v>
      </c>
      <c r="S495" s="392">
        <f t="shared" si="330"/>
        <v>96600</v>
      </c>
      <c r="T495" s="392">
        <f t="shared" si="330"/>
        <v>91.5</v>
      </c>
      <c r="U495" s="392">
        <f t="shared" si="330"/>
        <v>96600</v>
      </c>
      <c r="V495" s="392">
        <f t="shared" si="330"/>
        <v>96600</v>
      </c>
      <c r="W495" s="1"/>
    </row>
    <row r="496" spans="1:23">
      <c r="A496" s="336">
        <v>121</v>
      </c>
      <c r="B496" s="330">
        <f>B497</f>
        <v>908368.29999999993</v>
      </c>
      <c r="C496" s="323"/>
      <c r="D496" s="323"/>
      <c r="E496" s="323"/>
      <c r="F496" s="384">
        <v>121</v>
      </c>
      <c r="G496" s="394">
        <f t="shared" si="289"/>
        <v>908368.29999999993</v>
      </c>
      <c r="H496" s="390">
        <f>H497</f>
        <v>64.099999999999994</v>
      </c>
      <c r="I496" s="390">
        <f t="shared" ref="I496:V496" si="331">I497</f>
        <v>67464</v>
      </c>
      <c r="J496" s="390">
        <f t="shared" si="331"/>
        <v>67464</v>
      </c>
      <c r="K496" s="390">
        <f t="shared" si="331"/>
        <v>67500</v>
      </c>
      <c r="L496" s="390">
        <f t="shared" si="331"/>
        <v>64.099999999999994</v>
      </c>
      <c r="M496" s="390">
        <f t="shared" si="331"/>
        <v>67464</v>
      </c>
      <c r="N496" s="390">
        <f t="shared" si="331"/>
        <v>170000</v>
      </c>
      <c r="O496" s="390">
        <f t="shared" si="331"/>
        <v>67464</v>
      </c>
      <c r="P496" s="390">
        <f t="shared" si="331"/>
        <v>67464</v>
      </c>
      <c r="Q496" s="390">
        <f t="shared" si="331"/>
        <v>67464</v>
      </c>
      <c r="R496" s="390">
        <f t="shared" si="331"/>
        <v>67600</v>
      </c>
      <c r="S496" s="390">
        <f t="shared" si="331"/>
        <v>65464</v>
      </c>
      <c r="T496" s="390">
        <f t="shared" si="331"/>
        <v>64.099999999999994</v>
      </c>
      <c r="U496" s="390">
        <f t="shared" si="331"/>
        <v>67464</v>
      </c>
      <c r="V496" s="390">
        <f t="shared" si="331"/>
        <v>65364</v>
      </c>
      <c r="W496" s="1"/>
    </row>
    <row r="497" spans="1:23">
      <c r="A497" s="333">
        <v>211</v>
      </c>
      <c r="B497" s="323">
        <f>G90</f>
        <v>908368.29999999993</v>
      </c>
      <c r="C497" s="323"/>
      <c r="D497" s="323"/>
      <c r="E497" s="323"/>
      <c r="F497" s="385">
        <v>211</v>
      </c>
      <c r="G497" s="396">
        <f t="shared" si="289"/>
        <v>908368.29999999993</v>
      </c>
      <c r="H497" s="391">
        <f>H90</f>
        <v>64.099999999999994</v>
      </c>
      <c r="I497" s="391">
        <f t="shared" ref="I497:V497" si="332">I90</f>
        <v>67464</v>
      </c>
      <c r="J497" s="391">
        <f t="shared" si="332"/>
        <v>67464</v>
      </c>
      <c r="K497" s="391">
        <f t="shared" si="332"/>
        <v>67500</v>
      </c>
      <c r="L497" s="391">
        <f t="shared" si="332"/>
        <v>64.099999999999994</v>
      </c>
      <c r="M497" s="391">
        <f t="shared" si="332"/>
        <v>67464</v>
      </c>
      <c r="N497" s="391">
        <f t="shared" si="332"/>
        <v>170000</v>
      </c>
      <c r="O497" s="391">
        <f t="shared" si="332"/>
        <v>67464</v>
      </c>
      <c r="P497" s="391">
        <f t="shared" si="332"/>
        <v>67464</v>
      </c>
      <c r="Q497" s="391">
        <f t="shared" si="332"/>
        <v>67464</v>
      </c>
      <c r="R497" s="391">
        <f t="shared" si="332"/>
        <v>67600</v>
      </c>
      <c r="S497" s="391">
        <f t="shared" si="332"/>
        <v>65464</v>
      </c>
      <c r="T497" s="391">
        <f t="shared" si="332"/>
        <v>64.099999999999994</v>
      </c>
      <c r="U497" s="391">
        <f t="shared" si="332"/>
        <v>67464</v>
      </c>
      <c r="V497" s="391">
        <f t="shared" si="332"/>
        <v>65364</v>
      </c>
      <c r="W497" s="1"/>
    </row>
    <row r="498" spans="1:23">
      <c r="A498" s="329">
        <v>129</v>
      </c>
      <c r="B498" s="330">
        <f>B499</f>
        <v>276958.19999999995</v>
      </c>
      <c r="C498" s="323"/>
      <c r="D498" s="323"/>
      <c r="E498" s="323"/>
      <c r="F498" s="384">
        <v>129</v>
      </c>
      <c r="G498" s="394">
        <f t="shared" si="289"/>
        <v>276958.19999999995</v>
      </c>
      <c r="H498" s="390">
        <f>H499</f>
        <v>19.399999999999999</v>
      </c>
      <c r="I498" s="390">
        <f t="shared" ref="I498:V498" si="333">I499</f>
        <v>20740</v>
      </c>
      <c r="J498" s="390">
        <f t="shared" si="333"/>
        <v>20740</v>
      </c>
      <c r="K498" s="390">
        <f t="shared" si="333"/>
        <v>20500</v>
      </c>
      <c r="L498" s="390">
        <f t="shared" si="333"/>
        <v>19.399999999999999</v>
      </c>
      <c r="M498" s="390">
        <f t="shared" si="333"/>
        <v>20740</v>
      </c>
      <c r="N498" s="390">
        <f t="shared" si="333"/>
        <v>51340</v>
      </c>
      <c r="O498" s="390">
        <f t="shared" si="333"/>
        <v>20740</v>
      </c>
      <c r="P498" s="390">
        <f t="shared" si="333"/>
        <v>20740</v>
      </c>
      <c r="Q498" s="390">
        <f t="shared" si="333"/>
        <v>20740</v>
      </c>
      <c r="R498" s="390">
        <f t="shared" si="333"/>
        <v>20400</v>
      </c>
      <c r="S498" s="390">
        <f t="shared" si="333"/>
        <v>19740</v>
      </c>
      <c r="T498" s="390">
        <f t="shared" si="333"/>
        <v>19.399999999999999</v>
      </c>
      <c r="U498" s="390">
        <f t="shared" si="333"/>
        <v>20740</v>
      </c>
      <c r="V498" s="390">
        <f t="shared" si="333"/>
        <v>19740</v>
      </c>
      <c r="W498" s="1"/>
    </row>
    <row r="499" spans="1:23">
      <c r="A499" s="333">
        <v>213</v>
      </c>
      <c r="B499" s="323">
        <f>G92</f>
        <v>276958.19999999995</v>
      </c>
      <c r="C499" s="323"/>
      <c r="D499" s="323"/>
      <c r="E499" s="323"/>
      <c r="F499" s="385">
        <v>213</v>
      </c>
      <c r="G499" s="396">
        <f t="shared" si="289"/>
        <v>276958.19999999995</v>
      </c>
      <c r="H499" s="391">
        <f>H92</f>
        <v>19.399999999999999</v>
      </c>
      <c r="I499" s="391">
        <f t="shared" ref="I499:V499" si="334">I92</f>
        <v>20740</v>
      </c>
      <c r="J499" s="391">
        <f t="shared" si="334"/>
        <v>20740</v>
      </c>
      <c r="K499" s="391">
        <f t="shared" si="334"/>
        <v>20500</v>
      </c>
      <c r="L499" s="391">
        <f t="shared" si="334"/>
        <v>19.399999999999999</v>
      </c>
      <c r="M499" s="391">
        <f t="shared" si="334"/>
        <v>20740</v>
      </c>
      <c r="N499" s="391">
        <f t="shared" si="334"/>
        <v>51340</v>
      </c>
      <c r="O499" s="391">
        <f t="shared" si="334"/>
        <v>20740</v>
      </c>
      <c r="P499" s="391">
        <f t="shared" si="334"/>
        <v>20740</v>
      </c>
      <c r="Q499" s="391">
        <f t="shared" si="334"/>
        <v>20740</v>
      </c>
      <c r="R499" s="391">
        <f t="shared" si="334"/>
        <v>20400</v>
      </c>
      <c r="S499" s="391">
        <f t="shared" si="334"/>
        <v>19740</v>
      </c>
      <c r="T499" s="391">
        <f t="shared" si="334"/>
        <v>19.399999999999999</v>
      </c>
      <c r="U499" s="391">
        <f t="shared" si="334"/>
        <v>20740</v>
      </c>
      <c r="V499" s="391">
        <f t="shared" si="334"/>
        <v>19740</v>
      </c>
      <c r="W499" s="1"/>
    </row>
    <row r="500" spans="1:23">
      <c r="A500" s="329">
        <v>242</v>
      </c>
      <c r="B500" s="330">
        <f>B501</f>
        <v>0</v>
      </c>
      <c r="C500" s="323"/>
      <c r="D500" s="323"/>
      <c r="E500" s="323"/>
      <c r="F500" s="384">
        <v>242</v>
      </c>
      <c r="G500" s="394">
        <f t="shared" si="289"/>
        <v>0</v>
      </c>
      <c r="H500" s="390">
        <f>H501</f>
        <v>0</v>
      </c>
      <c r="I500" s="390">
        <f t="shared" ref="I500:V500" si="335">I501</f>
        <v>0</v>
      </c>
      <c r="J500" s="390">
        <f t="shared" si="335"/>
        <v>0</v>
      </c>
      <c r="K500" s="390">
        <f t="shared" si="335"/>
        <v>0</v>
      </c>
      <c r="L500" s="390">
        <f t="shared" si="335"/>
        <v>0</v>
      </c>
      <c r="M500" s="390">
        <f t="shared" si="335"/>
        <v>0</v>
      </c>
      <c r="N500" s="390">
        <f t="shared" si="335"/>
        <v>0</v>
      </c>
      <c r="O500" s="390">
        <f t="shared" si="335"/>
        <v>0</v>
      </c>
      <c r="P500" s="390">
        <f t="shared" si="335"/>
        <v>0</v>
      </c>
      <c r="Q500" s="390">
        <f t="shared" si="335"/>
        <v>0</v>
      </c>
      <c r="R500" s="390">
        <f t="shared" si="335"/>
        <v>0</v>
      </c>
      <c r="S500" s="390">
        <f t="shared" si="335"/>
        <v>0</v>
      </c>
      <c r="T500" s="390">
        <f t="shared" si="335"/>
        <v>0</v>
      </c>
      <c r="U500" s="390">
        <f t="shared" si="335"/>
        <v>0</v>
      </c>
      <c r="V500" s="390">
        <f t="shared" si="335"/>
        <v>0</v>
      </c>
      <c r="W500" s="1"/>
    </row>
    <row r="501" spans="1:23">
      <c r="A501" s="321">
        <v>221</v>
      </c>
      <c r="B501" s="320">
        <f>G94</f>
        <v>0</v>
      </c>
      <c r="C501" s="323"/>
      <c r="D501" s="323"/>
      <c r="E501" s="323"/>
      <c r="F501" s="385">
        <v>221</v>
      </c>
      <c r="G501" s="396">
        <f t="shared" si="289"/>
        <v>0</v>
      </c>
      <c r="H501" s="391">
        <f>H94</f>
        <v>0</v>
      </c>
      <c r="I501" s="391">
        <f t="shared" ref="I501:V501" si="336">I94</f>
        <v>0</v>
      </c>
      <c r="J501" s="391">
        <f t="shared" si="336"/>
        <v>0</v>
      </c>
      <c r="K501" s="391">
        <f t="shared" si="336"/>
        <v>0</v>
      </c>
      <c r="L501" s="391">
        <f t="shared" si="336"/>
        <v>0</v>
      </c>
      <c r="M501" s="391">
        <f t="shared" si="336"/>
        <v>0</v>
      </c>
      <c r="N501" s="391">
        <f t="shared" si="336"/>
        <v>0</v>
      </c>
      <c r="O501" s="391">
        <f t="shared" si="336"/>
        <v>0</v>
      </c>
      <c r="P501" s="391">
        <f t="shared" si="336"/>
        <v>0</v>
      </c>
      <c r="Q501" s="391">
        <f t="shared" si="336"/>
        <v>0</v>
      </c>
      <c r="R501" s="391">
        <f t="shared" si="336"/>
        <v>0</v>
      </c>
      <c r="S501" s="391">
        <f t="shared" si="336"/>
        <v>0</v>
      </c>
      <c r="T501" s="391">
        <f t="shared" si="336"/>
        <v>0</v>
      </c>
      <c r="U501" s="391">
        <f t="shared" si="336"/>
        <v>0</v>
      </c>
      <c r="V501" s="391">
        <f t="shared" si="336"/>
        <v>0</v>
      </c>
      <c r="W501" s="1"/>
    </row>
    <row r="502" spans="1:23">
      <c r="A502" s="329">
        <v>244</v>
      </c>
      <c r="B502" s="330">
        <f>B503+B504+B505+B506+B507+B508+B509+B510</f>
        <v>119148</v>
      </c>
      <c r="C502" s="323"/>
      <c r="D502" s="323"/>
      <c r="E502" s="323"/>
      <c r="F502" s="384">
        <v>244</v>
      </c>
      <c r="G502" s="394">
        <f t="shared" si="289"/>
        <v>119148</v>
      </c>
      <c r="H502" s="390">
        <f>H503+H504+H505+H506+H507+H508+H509+H510</f>
        <v>8</v>
      </c>
      <c r="I502" s="390">
        <f t="shared" ref="I502:V502" si="337">I503+I504+I505+I506+I507+I508+I509+I510</f>
        <v>8396</v>
      </c>
      <c r="J502" s="390">
        <f t="shared" si="337"/>
        <v>8396</v>
      </c>
      <c r="K502" s="390">
        <f t="shared" si="337"/>
        <v>8600</v>
      </c>
      <c r="L502" s="390">
        <f t="shared" si="337"/>
        <v>8</v>
      </c>
      <c r="M502" s="390">
        <f t="shared" si="337"/>
        <v>8396</v>
      </c>
      <c r="N502" s="390">
        <f t="shared" si="337"/>
        <v>20260</v>
      </c>
      <c r="O502" s="390">
        <f t="shared" si="337"/>
        <v>8396</v>
      </c>
      <c r="P502" s="390">
        <f t="shared" si="337"/>
        <v>8396</v>
      </c>
      <c r="Q502" s="390">
        <f t="shared" si="337"/>
        <v>8396</v>
      </c>
      <c r="R502" s="390">
        <f t="shared" si="337"/>
        <v>8600</v>
      </c>
      <c r="S502" s="390">
        <f t="shared" si="337"/>
        <v>11396</v>
      </c>
      <c r="T502" s="390">
        <f t="shared" si="337"/>
        <v>8</v>
      </c>
      <c r="U502" s="390">
        <f t="shared" si="337"/>
        <v>8396</v>
      </c>
      <c r="V502" s="390">
        <f t="shared" si="337"/>
        <v>11496</v>
      </c>
      <c r="W502" s="1"/>
    </row>
    <row r="503" spans="1:23">
      <c r="A503" s="321">
        <v>222</v>
      </c>
      <c r="B503" s="320">
        <f>G95</f>
        <v>0</v>
      </c>
      <c r="C503" s="323"/>
      <c r="D503" s="323"/>
      <c r="E503" s="323"/>
      <c r="F503" s="385">
        <v>222</v>
      </c>
      <c r="G503" s="396">
        <f t="shared" si="289"/>
        <v>0</v>
      </c>
      <c r="H503" s="391">
        <f>H95</f>
        <v>0</v>
      </c>
      <c r="I503" s="391">
        <f t="shared" ref="I503:V504" si="338">I95</f>
        <v>0</v>
      </c>
      <c r="J503" s="391">
        <f t="shared" si="338"/>
        <v>0</v>
      </c>
      <c r="K503" s="391">
        <f t="shared" si="338"/>
        <v>0</v>
      </c>
      <c r="L503" s="391">
        <f t="shared" si="338"/>
        <v>0</v>
      </c>
      <c r="M503" s="391">
        <f t="shared" si="338"/>
        <v>0</v>
      </c>
      <c r="N503" s="391">
        <f t="shared" si="338"/>
        <v>0</v>
      </c>
      <c r="O503" s="391">
        <f t="shared" si="338"/>
        <v>0</v>
      </c>
      <c r="P503" s="391">
        <f t="shared" si="338"/>
        <v>0</v>
      </c>
      <c r="Q503" s="391">
        <f t="shared" si="338"/>
        <v>0</v>
      </c>
      <c r="R503" s="391">
        <f t="shared" si="338"/>
        <v>0</v>
      </c>
      <c r="S503" s="391">
        <f t="shared" si="338"/>
        <v>0</v>
      </c>
      <c r="T503" s="391">
        <f t="shared" si="338"/>
        <v>0</v>
      </c>
      <c r="U503" s="391">
        <f t="shared" si="338"/>
        <v>0</v>
      </c>
      <c r="V503" s="391">
        <f t="shared" si="338"/>
        <v>0</v>
      </c>
      <c r="W503" s="1"/>
    </row>
    <row r="504" spans="1:23">
      <c r="A504" s="321">
        <v>223</v>
      </c>
      <c r="B504" s="320">
        <f>G96</f>
        <v>0</v>
      </c>
      <c r="C504" s="323"/>
      <c r="D504" s="323"/>
      <c r="E504" s="323"/>
      <c r="F504" s="385">
        <v>223</v>
      </c>
      <c r="G504" s="396">
        <f t="shared" si="289"/>
        <v>0</v>
      </c>
      <c r="H504" s="391">
        <f>H96</f>
        <v>0</v>
      </c>
      <c r="I504" s="391">
        <f t="shared" si="338"/>
        <v>0</v>
      </c>
      <c r="J504" s="391">
        <f t="shared" si="338"/>
        <v>0</v>
      </c>
      <c r="K504" s="391">
        <f t="shared" si="338"/>
        <v>0</v>
      </c>
      <c r="L504" s="391">
        <f t="shared" si="338"/>
        <v>0</v>
      </c>
      <c r="M504" s="391">
        <f t="shared" si="338"/>
        <v>0</v>
      </c>
      <c r="N504" s="391">
        <f t="shared" si="338"/>
        <v>0</v>
      </c>
      <c r="O504" s="391">
        <f t="shared" si="338"/>
        <v>0</v>
      </c>
      <c r="P504" s="391">
        <f t="shared" si="338"/>
        <v>0</v>
      </c>
      <c r="Q504" s="391">
        <f t="shared" si="338"/>
        <v>0</v>
      </c>
      <c r="R504" s="391">
        <f t="shared" si="338"/>
        <v>0</v>
      </c>
      <c r="S504" s="391">
        <f t="shared" si="338"/>
        <v>0</v>
      </c>
      <c r="T504" s="391">
        <f t="shared" si="338"/>
        <v>0</v>
      </c>
      <c r="U504" s="391">
        <f t="shared" si="338"/>
        <v>0</v>
      </c>
      <c r="V504" s="391">
        <f t="shared" si="338"/>
        <v>0</v>
      </c>
      <c r="W504" s="1"/>
    </row>
    <row r="505" spans="1:23">
      <c r="A505" s="321">
        <v>224</v>
      </c>
      <c r="B505" s="320">
        <f>G99</f>
        <v>0</v>
      </c>
      <c r="C505" s="323"/>
      <c r="D505" s="323"/>
      <c r="E505" s="323"/>
      <c r="F505" s="385">
        <v>224</v>
      </c>
      <c r="G505" s="396">
        <f t="shared" si="289"/>
        <v>0</v>
      </c>
      <c r="H505" s="391">
        <f>H99</f>
        <v>0</v>
      </c>
      <c r="I505" s="391">
        <f t="shared" ref="I505:V508" si="339">I99</f>
        <v>0</v>
      </c>
      <c r="J505" s="391">
        <f t="shared" si="339"/>
        <v>0</v>
      </c>
      <c r="K505" s="391">
        <f t="shared" si="339"/>
        <v>0</v>
      </c>
      <c r="L505" s="391">
        <f t="shared" si="339"/>
        <v>0</v>
      </c>
      <c r="M505" s="391">
        <f t="shared" si="339"/>
        <v>0</v>
      </c>
      <c r="N505" s="391">
        <f t="shared" si="339"/>
        <v>0</v>
      </c>
      <c r="O505" s="391">
        <f t="shared" si="339"/>
        <v>0</v>
      </c>
      <c r="P505" s="391">
        <f t="shared" si="339"/>
        <v>0</v>
      </c>
      <c r="Q505" s="391">
        <f t="shared" si="339"/>
        <v>0</v>
      </c>
      <c r="R505" s="391">
        <f t="shared" si="339"/>
        <v>0</v>
      </c>
      <c r="S505" s="391">
        <f t="shared" si="339"/>
        <v>0</v>
      </c>
      <c r="T505" s="391">
        <f t="shared" si="339"/>
        <v>0</v>
      </c>
      <c r="U505" s="391">
        <f t="shared" si="339"/>
        <v>0</v>
      </c>
      <c r="V505" s="391">
        <f t="shared" si="339"/>
        <v>0</v>
      </c>
      <c r="W505" s="1"/>
    </row>
    <row r="506" spans="1:23">
      <c r="A506" s="321">
        <v>225</v>
      </c>
      <c r="B506" s="320">
        <f>G100</f>
        <v>0</v>
      </c>
      <c r="C506" s="323"/>
      <c r="D506" s="323"/>
      <c r="E506" s="323"/>
      <c r="F506" s="385">
        <v>225</v>
      </c>
      <c r="G506" s="396">
        <f t="shared" si="289"/>
        <v>0</v>
      </c>
      <c r="H506" s="391">
        <f>H100</f>
        <v>0</v>
      </c>
      <c r="I506" s="391">
        <f t="shared" si="339"/>
        <v>0</v>
      </c>
      <c r="J506" s="391">
        <f t="shared" si="339"/>
        <v>0</v>
      </c>
      <c r="K506" s="391">
        <f t="shared" si="339"/>
        <v>0</v>
      </c>
      <c r="L506" s="391">
        <f t="shared" si="339"/>
        <v>0</v>
      </c>
      <c r="M506" s="391">
        <f t="shared" si="339"/>
        <v>0</v>
      </c>
      <c r="N506" s="391">
        <f t="shared" si="339"/>
        <v>0</v>
      </c>
      <c r="O506" s="391">
        <f t="shared" si="339"/>
        <v>0</v>
      </c>
      <c r="P506" s="391">
        <f t="shared" si="339"/>
        <v>0</v>
      </c>
      <c r="Q506" s="391">
        <f t="shared" si="339"/>
        <v>0</v>
      </c>
      <c r="R506" s="391">
        <f t="shared" si="339"/>
        <v>0</v>
      </c>
      <c r="S506" s="391">
        <f t="shared" si="339"/>
        <v>0</v>
      </c>
      <c r="T506" s="391">
        <f t="shared" si="339"/>
        <v>0</v>
      </c>
      <c r="U506" s="391">
        <f t="shared" si="339"/>
        <v>0</v>
      </c>
      <c r="V506" s="391">
        <f t="shared" si="339"/>
        <v>0</v>
      </c>
      <c r="W506" s="1"/>
    </row>
    <row r="507" spans="1:23">
      <c r="A507" s="321">
        <v>226</v>
      </c>
      <c r="B507" s="320">
        <f>G101</f>
        <v>0</v>
      </c>
      <c r="C507" s="323"/>
      <c r="D507" s="323"/>
      <c r="E507" s="323"/>
      <c r="F507" s="385">
        <v>226</v>
      </c>
      <c r="G507" s="396">
        <f t="shared" si="289"/>
        <v>0</v>
      </c>
      <c r="H507" s="391">
        <f>H101</f>
        <v>0</v>
      </c>
      <c r="I507" s="391">
        <f t="shared" si="339"/>
        <v>0</v>
      </c>
      <c r="J507" s="391">
        <f t="shared" si="339"/>
        <v>0</v>
      </c>
      <c r="K507" s="391">
        <f t="shared" si="339"/>
        <v>0</v>
      </c>
      <c r="L507" s="391">
        <f t="shared" si="339"/>
        <v>0</v>
      </c>
      <c r="M507" s="391">
        <f t="shared" si="339"/>
        <v>0</v>
      </c>
      <c r="N507" s="391">
        <f t="shared" si="339"/>
        <v>0</v>
      </c>
      <c r="O507" s="391">
        <f t="shared" si="339"/>
        <v>0</v>
      </c>
      <c r="P507" s="391">
        <f t="shared" si="339"/>
        <v>0</v>
      </c>
      <c r="Q507" s="391">
        <f t="shared" si="339"/>
        <v>0</v>
      </c>
      <c r="R507" s="391">
        <f t="shared" si="339"/>
        <v>0</v>
      </c>
      <c r="S507" s="391">
        <f t="shared" si="339"/>
        <v>0</v>
      </c>
      <c r="T507" s="391">
        <f t="shared" si="339"/>
        <v>0</v>
      </c>
      <c r="U507" s="391">
        <f t="shared" si="339"/>
        <v>0</v>
      </c>
      <c r="V507" s="391">
        <f t="shared" si="339"/>
        <v>0</v>
      </c>
      <c r="W507" s="1"/>
    </row>
    <row r="508" spans="1:23">
      <c r="A508" s="321">
        <v>290</v>
      </c>
      <c r="B508" s="320">
        <f>G102</f>
        <v>0</v>
      </c>
      <c r="C508" s="323"/>
      <c r="D508" s="323"/>
      <c r="E508" s="323"/>
      <c r="F508" s="385">
        <v>290</v>
      </c>
      <c r="G508" s="396">
        <f t="shared" si="289"/>
        <v>0</v>
      </c>
      <c r="H508" s="391">
        <f>H102</f>
        <v>0</v>
      </c>
      <c r="I508" s="391">
        <f t="shared" si="339"/>
        <v>0</v>
      </c>
      <c r="J508" s="391">
        <f t="shared" si="339"/>
        <v>0</v>
      </c>
      <c r="K508" s="391">
        <f t="shared" si="339"/>
        <v>0</v>
      </c>
      <c r="L508" s="391">
        <f t="shared" si="339"/>
        <v>0</v>
      </c>
      <c r="M508" s="391">
        <f t="shared" si="339"/>
        <v>0</v>
      </c>
      <c r="N508" s="391">
        <f t="shared" si="339"/>
        <v>0</v>
      </c>
      <c r="O508" s="391">
        <f t="shared" si="339"/>
        <v>0</v>
      </c>
      <c r="P508" s="391">
        <f t="shared" si="339"/>
        <v>0</v>
      </c>
      <c r="Q508" s="391">
        <f t="shared" si="339"/>
        <v>0</v>
      </c>
      <c r="R508" s="391">
        <f t="shared" si="339"/>
        <v>0</v>
      </c>
      <c r="S508" s="391">
        <f t="shared" si="339"/>
        <v>0</v>
      </c>
      <c r="T508" s="391">
        <f t="shared" si="339"/>
        <v>0</v>
      </c>
      <c r="U508" s="391">
        <f t="shared" si="339"/>
        <v>0</v>
      </c>
      <c r="V508" s="391">
        <f t="shared" si="339"/>
        <v>0</v>
      </c>
      <c r="W508" s="1"/>
    </row>
    <row r="509" spans="1:23">
      <c r="A509" s="321">
        <v>310</v>
      </c>
      <c r="B509" s="320">
        <f>G104</f>
        <v>0</v>
      </c>
      <c r="C509" s="323"/>
      <c r="D509" s="323"/>
      <c r="E509" s="323"/>
      <c r="F509" s="385">
        <v>310</v>
      </c>
      <c r="G509" s="396">
        <f t="shared" si="289"/>
        <v>0</v>
      </c>
      <c r="H509" s="391">
        <f>H104</f>
        <v>0</v>
      </c>
      <c r="I509" s="391">
        <f t="shared" ref="I509:V509" si="340">I104</f>
        <v>0</v>
      </c>
      <c r="J509" s="391">
        <f t="shared" si="340"/>
        <v>0</v>
      </c>
      <c r="K509" s="391">
        <f t="shared" si="340"/>
        <v>0</v>
      </c>
      <c r="L509" s="391">
        <f t="shared" si="340"/>
        <v>0</v>
      </c>
      <c r="M509" s="391">
        <f t="shared" si="340"/>
        <v>0</v>
      </c>
      <c r="N509" s="391">
        <f t="shared" si="340"/>
        <v>0</v>
      </c>
      <c r="O509" s="391">
        <f t="shared" si="340"/>
        <v>0</v>
      </c>
      <c r="P509" s="391">
        <f t="shared" si="340"/>
        <v>0</v>
      </c>
      <c r="Q509" s="391">
        <f t="shared" si="340"/>
        <v>0</v>
      </c>
      <c r="R509" s="391">
        <f t="shared" si="340"/>
        <v>0</v>
      </c>
      <c r="S509" s="391">
        <f t="shared" si="340"/>
        <v>0</v>
      </c>
      <c r="T509" s="391">
        <f t="shared" si="340"/>
        <v>0</v>
      </c>
      <c r="U509" s="391">
        <f t="shared" si="340"/>
        <v>0</v>
      </c>
      <c r="V509" s="391">
        <f t="shared" si="340"/>
        <v>0</v>
      </c>
      <c r="W509" s="1"/>
    </row>
    <row r="510" spans="1:23">
      <c r="A510" s="321">
        <v>340</v>
      </c>
      <c r="B510" s="320">
        <f>G106</f>
        <v>119148</v>
      </c>
      <c r="C510" s="323"/>
      <c r="D510" s="323"/>
      <c r="E510" s="323"/>
      <c r="F510" s="385">
        <v>340</v>
      </c>
      <c r="G510" s="396">
        <f t="shared" si="289"/>
        <v>119148</v>
      </c>
      <c r="H510" s="391">
        <f>H106</f>
        <v>8</v>
      </c>
      <c r="I510" s="391">
        <f t="shared" ref="I510:V510" si="341">I106</f>
        <v>8396</v>
      </c>
      <c r="J510" s="391">
        <f t="shared" si="341"/>
        <v>8396</v>
      </c>
      <c r="K510" s="391">
        <f t="shared" si="341"/>
        <v>8600</v>
      </c>
      <c r="L510" s="391">
        <f t="shared" si="341"/>
        <v>8</v>
      </c>
      <c r="M510" s="391">
        <f t="shared" si="341"/>
        <v>8396</v>
      </c>
      <c r="N510" s="391">
        <f t="shared" si="341"/>
        <v>20260</v>
      </c>
      <c r="O510" s="391">
        <f t="shared" si="341"/>
        <v>8396</v>
      </c>
      <c r="P510" s="391">
        <f t="shared" si="341"/>
        <v>8396</v>
      </c>
      <c r="Q510" s="391">
        <f t="shared" si="341"/>
        <v>8396</v>
      </c>
      <c r="R510" s="391">
        <f t="shared" si="341"/>
        <v>8600</v>
      </c>
      <c r="S510" s="391">
        <f t="shared" si="341"/>
        <v>11396</v>
      </c>
      <c r="T510" s="391">
        <f t="shared" si="341"/>
        <v>8</v>
      </c>
      <c r="U510" s="391">
        <f t="shared" si="341"/>
        <v>8396</v>
      </c>
      <c r="V510" s="391">
        <f t="shared" si="341"/>
        <v>11496</v>
      </c>
      <c r="W510" s="1"/>
    </row>
    <row r="511" spans="1:23">
      <c r="A511" s="331" t="s">
        <v>328</v>
      </c>
      <c r="B511" s="332">
        <f>B512</f>
        <v>712003</v>
      </c>
      <c r="C511" s="323"/>
      <c r="D511" s="323"/>
      <c r="E511" s="323"/>
      <c r="F511" s="386" t="s">
        <v>328</v>
      </c>
      <c r="G511" s="332">
        <f t="shared" si="289"/>
        <v>712003</v>
      </c>
      <c r="H511" s="392">
        <f>H512</f>
        <v>1</v>
      </c>
      <c r="I511" s="392">
        <f t="shared" ref="I511:V511" si="342">I512</f>
        <v>1000</v>
      </c>
      <c r="J511" s="392">
        <f t="shared" si="342"/>
        <v>1000</v>
      </c>
      <c r="K511" s="392">
        <f t="shared" si="342"/>
        <v>701000</v>
      </c>
      <c r="L511" s="392">
        <f t="shared" si="342"/>
        <v>1</v>
      </c>
      <c r="M511" s="392">
        <f t="shared" si="342"/>
        <v>1000</v>
      </c>
      <c r="N511" s="392">
        <f t="shared" si="342"/>
        <v>1000</v>
      </c>
      <c r="O511" s="392">
        <f t="shared" si="342"/>
        <v>1000</v>
      </c>
      <c r="P511" s="392">
        <f t="shared" si="342"/>
        <v>1000</v>
      </c>
      <c r="Q511" s="392">
        <f t="shared" si="342"/>
        <v>1000</v>
      </c>
      <c r="R511" s="392">
        <f t="shared" si="342"/>
        <v>1000</v>
      </c>
      <c r="S511" s="392">
        <f t="shared" si="342"/>
        <v>1000</v>
      </c>
      <c r="T511" s="392">
        <f t="shared" si="342"/>
        <v>1</v>
      </c>
      <c r="U511" s="392">
        <f t="shared" si="342"/>
        <v>1000</v>
      </c>
      <c r="V511" s="392">
        <f t="shared" si="342"/>
        <v>1000</v>
      </c>
      <c r="W511" s="1"/>
    </row>
    <row r="512" spans="1:23">
      <c r="A512" s="329">
        <v>244</v>
      </c>
      <c r="B512" s="330">
        <f>B513+B514+B515</f>
        <v>712003</v>
      </c>
      <c r="C512" s="323"/>
      <c r="D512" s="323"/>
      <c r="E512" s="323"/>
      <c r="F512" s="384">
        <v>244</v>
      </c>
      <c r="G512" s="394">
        <f t="shared" si="289"/>
        <v>712003</v>
      </c>
      <c r="H512" s="390">
        <f>H513+H514+H515</f>
        <v>1</v>
      </c>
      <c r="I512" s="390">
        <f t="shared" ref="I512:V512" si="343">I513+I514+I515</f>
        <v>1000</v>
      </c>
      <c r="J512" s="390">
        <f t="shared" si="343"/>
        <v>1000</v>
      </c>
      <c r="K512" s="390">
        <f t="shared" si="343"/>
        <v>701000</v>
      </c>
      <c r="L512" s="390">
        <f t="shared" si="343"/>
        <v>1</v>
      </c>
      <c r="M512" s="390">
        <f t="shared" si="343"/>
        <v>1000</v>
      </c>
      <c r="N512" s="390">
        <f t="shared" si="343"/>
        <v>1000</v>
      </c>
      <c r="O512" s="390">
        <f t="shared" si="343"/>
        <v>1000</v>
      </c>
      <c r="P512" s="390">
        <f t="shared" si="343"/>
        <v>1000</v>
      </c>
      <c r="Q512" s="390">
        <f t="shared" si="343"/>
        <v>1000</v>
      </c>
      <c r="R512" s="390">
        <f t="shared" si="343"/>
        <v>1000</v>
      </c>
      <c r="S512" s="390">
        <f t="shared" si="343"/>
        <v>1000</v>
      </c>
      <c r="T512" s="390">
        <f t="shared" si="343"/>
        <v>1</v>
      </c>
      <c r="U512" s="390">
        <f t="shared" si="343"/>
        <v>1000</v>
      </c>
      <c r="V512" s="390">
        <f t="shared" si="343"/>
        <v>1000</v>
      </c>
      <c r="W512" s="1"/>
    </row>
    <row r="513" spans="1:23">
      <c r="A513" s="321">
        <v>226</v>
      </c>
      <c r="B513" s="320">
        <f>G113</f>
        <v>12003</v>
      </c>
      <c r="C513" s="323"/>
      <c r="D513" s="323"/>
      <c r="E513" s="323"/>
      <c r="F513" s="385">
        <v>226</v>
      </c>
      <c r="G513" s="396">
        <f t="shared" ref="G513:G578" si="344">H513+I513+J513+K513+L513+M513+N513+O513+P513+Q513+R513+S513+T513+U513+V513</f>
        <v>12003</v>
      </c>
      <c r="H513" s="391">
        <f>H113</f>
        <v>1</v>
      </c>
      <c r="I513" s="391">
        <f t="shared" ref="I513:V513" si="345">I113</f>
        <v>1000</v>
      </c>
      <c r="J513" s="391">
        <f t="shared" si="345"/>
        <v>1000</v>
      </c>
      <c r="K513" s="391">
        <f t="shared" si="345"/>
        <v>1000</v>
      </c>
      <c r="L513" s="391">
        <f t="shared" si="345"/>
        <v>1</v>
      </c>
      <c r="M513" s="391">
        <f t="shared" si="345"/>
        <v>1000</v>
      </c>
      <c r="N513" s="391">
        <f t="shared" si="345"/>
        <v>1000</v>
      </c>
      <c r="O513" s="391">
        <f t="shared" si="345"/>
        <v>1000</v>
      </c>
      <c r="P513" s="391">
        <f t="shared" si="345"/>
        <v>1000</v>
      </c>
      <c r="Q513" s="391">
        <f t="shared" si="345"/>
        <v>1000</v>
      </c>
      <c r="R513" s="391">
        <f t="shared" si="345"/>
        <v>1000</v>
      </c>
      <c r="S513" s="391">
        <f t="shared" si="345"/>
        <v>1000</v>
      </c>
      <c r="T513" s="391">
        <f t="shared" si="345"/>
        <v>1</v>
      </c>
      <c r="U513" s="391">
        <f t="shared" si="345"/>
        <v>1000</v>
      </c>
      <c r="V513" s="391">
        <f t="shared" si="345"/>
        <v>1000</v>
      </c>
      <c r="W513" s="1"/>
    </row>
    <row r="514" spans="1:23">
      <c r="A514" s="321">
        <v>290</v>
      </c>
      <c r="B514" s="320">
        <f>G115</f>
        <v>0</v>
      </c>
      <c r="C514" s="323"/>
      <c r="D514" s="323"/>
      <c r="E514" s="323"/>
      <c r="F514" s="385">
        <v>290</v>
      </c>
      <c r="G514" s="396">
        <f t="shared" si="344"/>
        <v>0</v>
      </c>
      <c r="H514" s="391">
        <f>H115</f>
        <v>0</v>
      </c>
      <c r="I514" s="391">
        <f t="shared" ref="I514:V514" si="346">I115</f>
        <v>0</v>
      </c>
      <c r="J514" s="391">
        <f t="shared" si="346"/>
        <v>0</v>
      </c>
      <c r="K514" s="391">
        <f t="shared" si="346"/>
        <v>0</v>
      </c>
      <c r="L514" s="391">
        <f t="shared" si="346"/>
        <v>0</v>
      </c>
      <c r="M514" s="391">
        <f t="shared" si="346"/>
        <v>0</v>
      </c>
      <c r="N514" s="391">
        <f t="shared" si="346"/>
        <v>0</v>
      </c>
      <c r="O514" s="391">
        <f t="shared" si="346"/>
        <v>0</v>
      </c>
      <c r="P514" s="391">
        <f t="shared" si="346"/>
        <v>0</v>
      </c>
      <c r="Q514" s="391">
        <f t="shared" si="346"/>
        <v>0</v>
      </c>
      <c r="R514" s="391">
        <f t="shared" si="346"/>
        <v>0</v>
      </c>
      <c r="S514" s="391">
        <f t="shared" si="346"/>
        <v>0</v>
      </c>
      <c r="T514" s="391">
        <f t="shared" si="346"/>
        <v>0</v>
      </c>
      <c r="U514" s="391">
        <f t="shared" si="346"/>
        <v>0</v>
      </c>
      <c r="V514" s="391">
        <f t="shared" si="346"/>
        <v>0</v>
      </c>
      <c r="W514" s="1"/>
    </row>
    <row r="515" spans="1:23">
      <c r="A515" s="321">
        <v>340</v>
      </c>
      <c r="B515" s="320">
        <f>G112+G114+G116</f>
        <v>700000</v>
      </c>
      <c r="C515" s="323"/>
      <c r="D515" s="323"/>
      <c r="E515" s="323"/>
      <c r="F515" s="385">
        <v>340</v>
      </c>
      <c r="G515" s="396">
        <f t="shared" si="344"/>
        <v>700000</v>
      </c>
      <c r="H515" s="391">
        <f>H112+H114+H116</f>
        <v>0</v>
      </c>
      <c r="I515" s="391">
        <f t="shared" ref="I515:V515" si="347">I112+I114+I116</f>
        <v>0</v>
      </c>
      <c r="J515" s="391">
        <f t="shared" si="347"/>
        <v>0</v>
      </c>
      <c r="K515" s="391">
        <f t="shared" si="347"/>
        <v>700000</v>
      </c>
      <c r="L515" s="391">
        <f t="shared" si="347"/>
        <v>0</v>
      </c>
      <c r="M515" s="391">
        <f t="shared" si="347"/>
        <v>0</v>
      </c>
      <c r="N515" s="391">
        <f t="shared" si="347"/>
        <v>0</v>
      </c>
      <c r="O515" s="391">
        <f t="shared" si="347"/>
        <v>0</v>
      </c>
      <c r="P515" s="391">
        <f t="shared" si="347"/>
        <v>0</v>
      </c>
      <c r="Q515" s="391">
        <f t="shared" si="347"/>
        <v>0</v>
      </c>
      <c r="R515" s="391">
        <f t="shared" si="347"/>
        <v>0</v>
      </c>
      <c r="S515" s="391">
        <f t="shared" si="347"/>
        <v>0</v>
      </c>
      <c r="T515" s="391">
        <f t="shared" si="347"/>
        <v>0</v>
      </c>
      <c r="U515" s="391">
        <f t="shared" si="347"/>
        <v>0</v>
      </c>
      <c r="V515" s="391">
        <f t="shared" si="347"/>
        <v>0</v>
      </c>
      <c r="W515" s="1"/>
    </row>
    <row r="516" spans="1:23">
      <c r="A516" s="331" t="s">
        <v>329</v>
      </c>
      <c r="B516" s="332">
        <f>B517</f>
        <v>49800</v>
      </c>
      <c r="C516" s="323"/>
      <c r="D516" s="323"/>
      <c r="E516" s="323"/>
      <c r="F516" s="386" t="s">
        <v>329</v>
      </c>
      <c r="G516" s="332">
        <f t="shared" si="344"/>
        <v>49800</v>
      </c>
      <c r="H516" s="392">
        <f>H517</f>
        <v>0</v>
      </c>
      <c r="I516" s="392">
        <f t="shared" ref="I516:V517" si="348">I517</f>
        <v>0</v>
      </c>
      <c r="J516" s="392">
        <f t="shared" si="348"/>
        <v>0</v>
      </c>
      <c r="K516" s="392">
        <f t="shared" si="348"/>
        <v>0</v>
      </c>
      <c r="L516" s="392">
        <f t="shared" si="348"/>
        <v>0</v>
      </c>
      <c r="M516" s="392">
        <f t="shared" si="348"/>
        <v>0</v>
      </c>
      <c r="N516" s="392">
        <f t="shared" si="348"/>
        <v>49800</v>
      </c>
      <c r="O516" s="392">
        <f t="shared" si="348"/>
        <v>0</v>
      </c>
      <c r="P516" s="392">
        <f t="shared" si="348"/>
        <v>0</v>
      </c>
      <c r="Q516" s="392">
        <f t="shared" si="348"/>
        <v>0</v>
      </c>
      <c r="R516" s="392">
        <f t="shared" si="348"/>
        <v>0</v>
      </c>
      <c r="S516" s="392">
        <f t="shared" si="348"/>
        <v>0</v>
      </c>
      <c r="T516" s="392">
        <f t="shared" si="348"/>
        <v>0</v>
      </c>
      <c r="U516" s="392">
        <f t="shared" si="348"/>
        <v>0</v>
      </c>
      <c r="V516" s="392">
        <f t="shared" si="348"/>
        <v>0</v>
      </c>
      <c r="W516" s="1"/>
    </row>
    <row r="517" spans="1:23">
      <c r="A517" s="329">
        <v>630</v>
      </c>
      <c r="B517" s="330">
        <f>B518</f>
        <v>49800</v>
      </c>
      <c r="C517" s="323"/>
      <c r="D517" s="323"/>
      <c r="E517" s="323"/>
      <c r="F517" s="384">
        <v>630</v>
      </c>
      <c r="G517" s="394">
        <f t="shared" si="344"/>
        <v>49800</v>
      </c>
      <c r="H517" s="390">
        <f>H518</f>
        <v>0</v>
      </c>
      <c r="I517" s="390">
        <f t="shared" si="348"/>
        <v>0</v>
      </c>
      <c r="J517" s="390">
        <f t="shared" si="348"/>
        <v>0</v>
      </c>
      <c r="K517" s="390">
        <f t="shared" si="348"/>
        <v>0</v>
      </c>
      <c r="L517" s="390">
        <f t="shared" si="348"/>
        <v>0</v>
      </c>
      <c r="M517" s="390">
        <f t="shared" si="348"/>
        <v>0</v>
      </c>
      <c r="N517" s="390">
        <f t="shared" si="348"/>
        <v>49800</v>
      </c>
      <c r="O517" s="390">
        <f t="shared" si="348"/>
        <v>0</v>
      </c>
      <c r="P517" s="390">
        <f t="shared" si="348"/>
        <v>0</v>
      </c>
      <c r="Q517" s="390">
        <f t="shared" si="348"/>
        <v>0</v>
      </c>
      <c r="R517" s="390">
        <f t="shared" si="348"/>
        <v>0</v>
      </c>
      <c r="S517" s="390">
        <f t="shared" si="348"/>
        <v>0</v>
      </c>
      <c r="T517" s="390">
        <f t="shared" si="348"/>
        <v>0</v>
      </c>
      <c r="U517" s="390">
        <f t="shared" si="348"/>
        <v>0</v>
      </c>
      <c r="V517" s="390">
        <f t="shared" si="348"/>
        <v>0</v>
      </c>
      <c r="W517" s="1"/>
    </row>
    <row r="518" spans="1:23">
      <c r="A518" s="322">
        <v>242</v>
      </c>
      <c r="B518" s="323">
        <f>G118</f>
        <v>49800</v>
      </c>
      <c r="C518" s="323"/>
      <c r="D518" s="323"/>
      <c r="E518" s="323"/>
      <c r="F518" s="385">
        <v>242</v>
      </c>
      <c r="G518" s="396">
        <f t="shared" si="344"/>
        <v>49800</v>
      </c>
      <c r="H518" s="391">
        <f>H118</f>
        <v>0</v>
      </c>
      <c r="I518" s="391">
        <f t="shared" ref="I518:V518" si="349">I118</f>
        <v>0</v>
      </c>
      <c r="J518" s="391">
        <f t="shared" si="349"/>
        <v>0</v>
      </c>
      <c r="K518" s="391">
        <f t="shared" si="349"/>
        <v>0</v>
      </c>
      <c r="L518" s="391">
        <f t="shared" si="349"/>
        <v>0</v>
      </c>
      <c r="M518" s="391">
        <f t="shared" si="349"/>
        <v>0</v>
      </c>
      <c r="N518" s="391">
        <f t="shared" si="349"/>
        <v>49800</v>
      </c>
      <c r="O518" s="391">
        <f t="shared" si="349"/>
        <v>0</v>
      </c>
      <c r="P518" s="391">
        <f t="shared" si="349"/>
        <v>0</v>
      </c>
      <c r="Q518" s="391">
        <f t="shared" si="349"/>
        <v>0</v>
      </c>
      <c r="R518" s="391">
        <f t="shared" si="349"/>
        <v>0</v>
      </c>
      <c r="S518" s="391">
        <f t="shared" si="349"/>
        <v>0</v>
      </c>
      <c r="T518" s="391">
        <f t="shared" si="349"/>
        <v>0</v>
      </c>
      <c r="U518" s="391">
        <f t="shared" si="349"/>
        <v>0</v>
      </c>
      <c r="V518" s="391">
        <f t="shared" si="349"/>
        <v>0</v>
      </c>
      <c r="W518" s="1"/>
    </row>
    <row r="519" spans="1:23">
      <c r="A519" s="331" t="s">
        <v>330</v>
      </c>
      <c r="B519" s="332">
        <f>B520</f>
        <v>0</v>
      </c>
      <c r="C519" s="323"/>
      <c r="D519" s="323"/>
      <c r="E519" s="323"/>
      <c r="F519" s="386" t="s">
        <v>330</v>
      </c>
      <c r="G519" s="332">
        <f t="shared" si="344"/>
        <v>0</v>
      </c>
      <c r="H519" s="392">
        <f>H520</f>
        <v>0</v>
      </c>
      <c r="I519" s="392">
        <f t="shared" ref="I519:V519" si="350">I520</f>
        <v>0</v>
      </c>
      <c r="J519" s="392">
        <f t="shared" si="350"/>
        <v>0</v>
      </c>
      <c r="K519" s="392">
        <f t="shared" si="350"/>
        <v>0</v>
      </c>
      <c r="L519" s="392">
        <f t="shared" si="350"/>
        <v>0</v>
      </c>
      <c r="M519" s="392">
        <f t="shared" si="350"/>
        <v>0</v>
      </c>
      <c r="N519" s="392">
        <f t="shared" si="350"/>
        <v>0</v>
      </c>
      <c r="O519" s="392">
        <f t="shared" si="350"/>
        <v>0</v>
      </c>
      <c r="P519" s="392">
        <f t="shared" si="350"/>
        <v>0</v>
      </c>
      <c r="Q519" s="392">
        <f t="shared" si="350"/>
        <v>0</v>
      </c>
      <c r="R519" s="392">
        <f t="shared" si="350"/>
        <v>0</v>
      </c>
      <c r="S519" s="392">
        <f t="shared" si="350"/>
        <v>0</v>
      </c>
      <c r="T519" s="392">
        <f t="shared" si="350"/>
        <v>0</v>
      </c>
      <c r="U519" s="392">
        <f t="shared" si="350"/>
        <v>0</v>
      </c>
      <c r="V519" s="392">
        <f t="shared" si="350"/>
        <v>0</v>
      </c>
      <c r="W519" s="1"/>
    </row>
    <row r="520" spans="1:23">
      <c r="A520" s="329">
        <v>244</v>
      </c>
      <c r="B520" s="330">
        <f>B521+B522+B523+B524+B525+B526</f>
        <v>0</v>
      </c>
      <c r="C520" s="323"/>
      <c r="D520" s="323"/>
      <c r="E520" s="323"/>
      <c r="F520" s="384">
        <v>244</v>
      </c>
      <c r="G520" s="394">
        <f t="shared" si="344"/>
        <v>0</v>
      </c>
      <c r="H520" s="390">
        <f>H521+H522+H523+H524+H525+H526</f>
        <v>0</v>
      </c>
      <c r="I520" s="390">
        <f t="shared" ref="I520:V520" si="351">I521+I522+I523+I524+I525+I526</f>
        <v>0</v>
      </c>
      <c r="J520" s="390">
        <f t="shared" si="351"/>
        <v>0</v>
      </c>
      <c r="K520" s="390">
        <f t="shared" si="351"/>
        <v>0</v>
      </c>
      <c r="L520" s="390">
        <f t="shared" si="351"/>
        <v>0</v>
      </c>
      <c r="M520" s="390">
        <f t="shared" si="351"/>
        <v>0</v>
      </c>
      <c r="N520" s="390">
        <f t="shared" si="351"/>
        <v>0</v>
      </c>
      <c r="O520" s="390">
        <f t="shared" si="351"/>
        <v>0</v>
      </c>
      <c r="P520" s="390">
        <f t="shared" si="351"/>
        <v>0</v>
      </c>
      <c r="Q520" s="390">
        <f t="shared" si="351"/>
        <v>0</v>
      </c>
      <c r="R520" s="390">
        <f t="shared" si="351"/>
        <v>0</v>
      </c>
      <c r="S520" s="390">
        <f t="shared" si="351"/>
        <v>0</v>
      </c>
      <c r="T520" s="390">
        <f t="shared" si="351"/>
        <v>0</v>
      </c>
      <c r="U520" s="390">
        <f t="shared" si="351"/>
        <v>0</v>
      </c>
      <c r="V520" s="390">
        <f t="shared" si="351"/>
        <v>0</v>
      </c>
      <c r="W520" s="1"/>
    </row>
    <row r="521" spans="1:23">
      <c r="A521" s="322">
        <v>221</v>
      </c>
      <c r="B521" s="323">
        <f>G121</f>
        <v>0</v>
      </c>
      <c r="C521" s="323"/>
      <c r="D521" s="323"/>
      <c r="E521" s="323"/>
      <c r="F521" s="387">
        <v>221</v>
      </c>
      <c r="G521" s="396">
        <f t="shared" si="344"/>
        <v>0</v>
      </c>
      <c r="H521" s="391">
        <f>H121</f>
        <v>0</v>
      </c>
      <c r="I521" s="391">
        <f t="shared" ref="I521:V522" si="352">I121</f>
        <v>0</v>
      </c>
      <c r="J521" s="391">
        <f t="shared" si="352"/>
        <v>0</v>
      </c>
      <c r="K521" s="391">
        <f t="shared" si="352"/>
        <v>0</v>
      </c>
      <c r="L521" s="391">
        <f t="shared" si="352"/>
        <v>0</v>
      </c>
      <c r="M521" s="391">
        <f t="shared" si="352"/>
        <v>0</v>
      </c>
      <c r="N521" s="391">
        <f t="shared" si="352"/>
        <v>0</v>
      </c>
      <c r="O521" s="391">
        <f t="shared" si="352"/>
        <v>0</v>
      </c>
      <c r="P521" s="391">
        <f t="shared" si="352"/>
        <v>0</v>
      </c>
      <c r="Q521" s="391">
        <f t="shared" si="352"/>
        <v>0</v>
      </c>
      <c r="R521" s="391">
        <f t="shared" si="352"/>
        <v>0</v>
      </c>
      <c r="S521" s="391">
        <f t="shared" si="352"/>
        <v>0</v>
      </c>
      <c r="T521" s="391">
        <f t="shared" si="352"/>
        <v>0</v>
      </c>
      <c r="U521" s="391">
        <f t="shared" si="352"/>
        <v>0</v>
      </c>
      <c r="V521" s="391">
        <f t="shared" si="352"/>
        <v>0</v>
      </c>
      <c r="W521" s="1"/>
    </row>
    <row r="522" spans="1:23">
      <c r="A522" s="322">
        <v>223</v>
      </c>
      <c r="B522" s="323">
        <f>G122</f>
        <v>0</v>
      </c>
      <c r="C522" s="323"/>
      <c r="D522" s="323"/>
      <c r="E522" s="323"/>
      <c r="F522" s="385">
        <v>223</v>
      </c>
      <c r="G522" s="396">
        <f t="shared" si="344"/>
        <v>0</v>
      </c>
      <c r="H522" s="391">
        <f>H122</f>
        <v>0</v>
      </c>
      <c r="I522" s="391">
        <f t="shared" si="352"/>
        <v>0</v>
      </c>
      <c r="J522" s="391">
        <f t="shared" si="352"/>
        <v>0</v>
      </c>
      <c r="K522" s="391">
        <f t="shared" si="352"/>
        <v>0</v>
      </c>
      <c r="L522" s="391">
        <f t="shared" si="352"/>
        <v>0</v>
      </c>
      <c r="M522" s="391">
        <f t="shared" si="352"/>
        <v>0</v>
      </c>
      <c r="N522" s="391">
        <f t="shared" si="352"/>
        <v>0</v>
      </c>
      <c r="O522" s="391">
        <f t="shared" si="352"/>
        <v>0</v>
      </c>
      <c r="P522" s="391">
        <f t="shared" si="352"/>
        <v>0</v>
      </c>
      <c r="Q522" s="391">
        <f t="shared" si="352"/>
        <v>0</v>
      </c>
      <c r="R522" s="391">
        <f t="shared" si="352"/>
        <v>0</v>
      </c>
      <c r="S522" s="391">
        <f t="shared" si="352"/>
        <v>0</v>
      </c>
      <c r="T522" s="391">
        <f t="shared" si="352"/>
        <v>0</v>
      </c>
      <c r="U522" s="391">
        <f t="shared" si="352"/>
        <v>0</v>
      </c>
      <c r="V522" s="391">
        <f t="shared" si="352"/>
        <v>0</v>
      </c>
      <c r="W522" s="1"/>
    </row>
    <row r="523" spans="1:23">
      <c r="A523" s="322">
        <v>225</v>
      </c>
      <c r="B523" s="323">
        <f>G125</f>
        <v>0</v>
      </c>
      <c r="C523" s="323"/>
      <c r="D523" s="323"/>
      <c r="E523" s="323"/>
      <c r="F523" s="385">
        <v>225</v>
      </c>
      <c r="G523" s="396">
        <f t="shared" si="344"/>
        <v>0</v>
      </c>
      <c r="H523" s="391">
        <f>H125</f>
        <v>0</v>
      </c>
      <c r="I523" s="391">
        <f t="shared" ref="I523:V524" si="353">I125</f>
        <v>0</v>
      </c>
      <c r="J523" s="391">
        <f t="shared" si="353"/>
        <v>0</v>
      </c>
      <c r="K523" s="391">
        <f t="shared" si="353"/>
        <v>0</v>
      </c>
      <c r="L523" s="391">
        <f t="shared" si="353"/>
        <v>0</v>
      </c>
      <c r="M523" s="391">
        <f t="shared" si="353"/>
        <v>0</v>
      </c>
      <c r="N523" s="391">
        <f t="shared" si="353"/>
        <v>0</v>
      </c>
      <c r="O523" s="391">
        <f t="shared" si="353"/>
        <v>0</v>
      </c>
      <c r="P523" s="391">
        <f t="shared" si="353"/>
        <v>0</v>
      </c>
      <c r="Q523" s="391">
        <f t="shared" si="353"/>
        <v>0</v>
      </c>
      <c r="R523" s="391">
        <f t="shared" si="353"/>
        <v>0</v>
      </c>
      <c r="S523" s="391">
        <f t="shared" si="353"/>
        <v>0</v>
      </c>
      <c r="T523" s="391">
        <f t="shared" si="353"/>
        <v>0</v>
      </c>
      <c r="U523" s="391">
        <f t="shared" si="353"/>
        <v>0</v>
      </c>
      <c r="V523" s="391">
        <f t="shared" si="353"/>
        <v>0</v>
      </c>
      <c r="W523" s="1"/>
    </row>
    <row r="524" spans="1:23">
      <c r="A524" s="322">
        <v>226</v>
      </c>
      <c r="B524" s="323">
        <f>G126</f>
        <v>0</v>
      </c>
      <c r="C524" s="323"/>
      <c r="D524" s="323"/>
      <c r="E524" s="323"/>
      <c r="F524" s="385">
        <v>226</v>
      </c>
      <c r="G524" s="396">
        <f t="shared" si="344"/>
        <v>0</v>
      </c>
      <c r="H524" s="391">
        <f>H126</f>
        <v>0</v>
      </c>
      <c r="I524" s="391">
        <f t="shared" si="353"/>
        <v>0</v>
      </c>
      <c r="J524" s="391">
        <f t="shared" si="353"/>
        <v>0</v>
      </c>
      <c r="K524" s="391">
        <f t="shared" si="353"/>
        <v>0</v>
      </c>
      <c r="L524" s="391">
        <f t="shared" si="353"/>
        <v>0</v>
      </c>
      <c r="M524" s="391">
        <f t="shared" si="353"/>
        <v>0</v>
      </c>
      <c r="N524" s="391">
        <f t="shared" si="353"/>
        <v>0</v>
      </c>
      <c r="O524" s="391">
        <f t="shared" si="353"/>
        <v>0</v>
      </c>
      <c r="P524" s="391">
        <f t="shared" si="353"/>
        <v>0</v>
      </c>
      <c r="Q524" s="391">
        <f t="shared" si="353"/>
        <v>0</v>
      </c>
      <c r="R524" s="391">
        <f t="shared" si="353"/>
        <v>0</v>
      </c>
      <c r="S524" s="391">
        <f t="shared" si="353"/>
        <v>0</v>
      </c>
      <c r="T524" s="391">
        <f t="shared" si="353"/>
        <v>0</v>
      </c>
      <c r="U524" s="391">
        <f t="shared" si="353"/>
        <v>0</v>
      </c>
      <c r="V524" s="391">
        <f t="shared" si="353"/>
        <v>0</v>
      </c>
      <c r="W524" s="1"/>
    </row>
    <row r="525" spans="1:23">
      <c r="A525" s="322">
        <v>310</v>
      </c>
      <c r="B525" s="323">
        <f>G129</f>
        <v>0</v>
      </c>
      <c r="C525" s="323"/>
      <c r="D525" s="323"/>
      <c r="E525" s="323"/>
      <c r="F525" s="385">
        <v>310</v>
      </c>
      <c r="G525" s="396">
        <f t="shared" si="344"/>
        <v>0</v>
      </c>
      <c r="H525" s="391">
        <f>H129</f>
        <v>0</v>
      </c>
      <c r="I525" s="391">
        <f t="shared" ref="I525:V525" si="354">I129</f>
        <v>0</v>
      </c>
      <c r="J525" s="391">
        <f t="shared" si="354"/>
        <v>0</v>
      </c>
      <c r="K525" s="391">
        <f t="shared" si="354"/>
        <v>0</v>
      </c>
      <c r="L525" s="391">
        <f t="shared" si="354"/>
        <v>0</v>
      </c>
      <c r="M525" s="391">
        <f t="shared" si="354"/>
        <v>0</v>
      </c>
      <c r="N525" s="391">
        <f t="shared" si="354"/>
        <v>0</v>
      </c>
      <c r="O525" s="391">
        <f t="shared" si="354"/>
        <v>0</v>
      </c>
      <c r="P525" s="391">
        <f t="shared" si="354"/>
        <v>0</v>
      </c>
      <c r="Q525" s="391">
        <f t="shared" si="354"/>
        <v>0</v>
      </c>
      <c r="R525" s="391">
        <f t="shared" si="354"/>
        <v>0</v>
      </c>
      <c r="S525" s="391">
        <f t="shared" si="354"/>
        <v>0</v>
      </c>
      <c r="T525" s="391">
        <f t="shared" si="354"/>
        <v>0</v>
      </c>
      <c r="U525" s="391">
        <f t="shared" si="354"/>
        <v>0</v>
      </c>
      <c r="V525" s="391">
        <f t="shared" si="354"/>
        <v>0</v>
      </c>
      <c r="W525" s="1"/>
    </row>
    <row r="526" spans="1:23">
      <c r="A526" s="322">
        <v>340</v>
      </c>
      <c r="B526" s="323">
        <f>G131</f>
        <v>0</v>
      </c>
      <c r="C526" s="323"/>
      <c r="D526" s="323"/>
      <c r="E526" s="323"/>
      <c r="F526" s="385">
        <v>340</v>
      </c>
      <c r="G526" s="396">
        <f t="shared" si="344"/>
        <v>0</v>
      </c>
      <c r="H526" s="391">
        <f>H131</f>
        <v>0</v>
      </c>
      <c r="I526" s="391">
        <f t="shared" ref="I526:V526" si="355">I131</f>
        <v>0</v>
      </c>
      <c r="J526" s="391">
        <f t="shared" si="355"/>
        <v>0</v>
      </c>
      <c r="K526" s="391">
        <f t="shared" si="355"/>
        <v>0</v>
      </c>
      <c r="L526" s="391">
        <f t="shared" si="355"/>
        <v>0</v>
      </c>
      <c r="M526" s="391">
        <f t="shared" si="355"/>
        <v>0</v>
      </c>
      <c r="N526" s="391">
        <f t="shared" si="355"/>
        <v>0</v>
      </c>
      <c r="O526" s="391">
        <f t="shared" si="355"/>
        <v>0</v>
      </c>
      <c r="P526" s="391">
        <f t="shared" si="355"/>
        <v>0</v>
      </c>
      <c r="Q526" s="391">
        <f t="shared" si="355"/>
        <v>0</v>
      </c>
      <c r="R526" s="391">
        <f t="shared" si="355"/>
        <v>0</v>
      </c>
      <c r="S526" s="391">
        <f t="shared" si="355"/>
        <v>0</v>
      </c>
      <c r="T526" s="391">
        <f t="shared" si="355"/>
        <v>0</v>
      </c>
      <c r="U526" s="391">
        <f t="shared" si="355"/>
        <v>0</v>
      </c>
      <c r="V526" s="391">
        <f t="shared" si="355"/>
        <v>0</v>
      </c>
      <c r="W526" s="1"/>
    </row>
    <row r="527" spans="1:23">
      <c r="A527" s="331" t="s">
        <v>331</v>
      </c>
      <c r="B527" s="332">
        <f>B528</f>
        <v>55119587.678999998</v>
      </c>
      <c r="C527" s="323"/>
      <c r="D527" s="323"/>
      <c r="E527" s="323"/>
      <c r="F527" s="386" t="s">
        <v>331</v>
      </c>
      <c r="G527" s="332">
        <f t="shared" si="344"/>
        <v>55119587.67899999</v>
      </c>
      <c r="H527" s="392">
        <f>H528</f>
        <v>2938.2840000000001</v>
      </c>
      <c r="I527" s="392">
        <f t="shared" ref="I527:V528" si="356">I528</f>
        <v>5243081.87</v>
      </c>
      <c r="J527" s="392">
        <f t="shared" si="356"/>
        <v>5842232.8200000003</v>
      </c>
      <c r="K527" s="392">
        <f t="shared" si="356"/>
        <v>4255760.08</v>
      </c>
      <c r="L527" s="392">
        <f t="shared" si="356"/>
        <v>3144.0320000000002</v>
      </c>
      <c r="M527" s="392">
        <f t="shared" si="356"/>
        <v>3430981.67</v>
      </c>
      <c r="N527" s="392">
        <f t="shared" si="356"/>
        <v>8635683.3599999994</v>
      </c>
      <c r="O527" s="392">
        <f t="shared" si="356"/>
        <v>2711764.42</v>
      </c>
      <c r="P527" s="392">
        <f t="shared" si="356"/>
        <v>4279615</v>
      </c>
      <c r="Q527" s="392">
        <f t="shared" si="356"/>
        <v>4300673.12</v>
      </c>
      <c r="R527" s="392">
        <f t="shared" si="356"/>
        <v>4664743.29</v>
      </c>
      <c r="S527" s="392">
        <f t="shared" si="356"/>
        <v>4828348.32</v>
      </c>
      <c r="T527" s="392">
        <f t="shared" si="356"/>
        <v>3055.8530000000001</v>
      </c>
      <c r="U527" s="392">
        <f t="shared" si="356"/>
        <v>3607128.51</v>
      </c>
      <c r="V527" s="392">
        <f t="shared" si="356"/>
        <v>3310437.05</v>
      </c>
      <c r="W527" s="1"/>
    </row>
    <row r="528" spans="1:23">
      <c r="A528" s="329">
        <v>244</v>
      </c>
      <c r="B528" s="330">
        <f>B529</f>
        <v>55119587.678999998</v>
      </c>
      <c r="C528" s="323"/>
      <c r="D528" s="337"/>
      <c r="E528" s="323"/>
      <c r="F528" s="384">
        <v>244</v>
      </c>
      <c r="G528" s="394">
        <f t="shared" si="344"/>
        <v>55119587.67899999</v>
      </c>
      <c r="H528" s="390">
        <f>H529</f>
        <v>2938.2840000000001</v>
      </c>
      <c r="I528" s="390">
        <f t="shared" si="356"/>
        <v>5243081.87</v>
      </c>
      <c r="J528" s="390">
        <f t="shared" si="356"/>
        <v>5842232.8200000003</v>
      </c>
      <c r="K528" s="390">
        <f t="shared" si="356"/>
        <v>4255760.08</v>
      </c>
      <c r="L528" s="390">
        <f t="shared" si="356"/>
        <v>3144.0320000000002</v>
      </c>
      <c r="M528" s="390">
        <f t="shared" si="356"/>
        <v>3430981.67</v>
      </c>
      <c r="N528" s="390">
        <f t="shared" si="356"/>
        <v>8635683.3599999994</v>
      </c>
      <c r="O528" s="390">
        <f t="shared" si="356"/>
        <v>2711764.42</v>
      </c>
      <c r="P528" s="390">
        <f t="shared" si="356"/>
        <v>4279615</v>
      </c>
      <c r="Q528" s="390">
        <f t="shared" si="356"/>
        <v>4300673.12</v>
      </c>
      <c r="R528" s="390">
        <f t="shared" si="356"/>
        <v>4664743.29</v>
      </c>
      <c r="S528" s="390">
        <f t="shared" si="356"/>
        <v>4828348.32</v>
      </c>
      <c r="T528" s="390">
        <f t="shared" si="356"/>
        <v>3055.8530000000001</v>
      </c>
      <c r="U528" s="390">
        <f t="shared" si="356"/>
        <v>3607128.51</v>
      </c>
      <c r="V528" s="390">
        <f t="shared" si="356"/>
        <v>3310437.05</v>
      </c>
      <c r="W528" s="1"/>
    </row>
    <row r="529" spans="1:23">
      <c r="A529" s="322">
        <v>225</v>
      </c>
      <c r="B529" s="323">
        <f>G139+G140+G141</f>
        <v>55119587.678999998</v>
      </c>
      <c r="C529" s="323"/>
      <c r="D529" s="323"/>
      <c r="E529" s="323"/>
      <c r="F529" s="385">
        <v>225</v>
      </c>
      <c r="G529" s="396">
        <f t="shared" si="344"/>
        <v>55119587.67899999</v>
      </c>
      <c r="H529" s="391">
        <f>H139+H140+H141</f>
        <v>2938.2840000000001</v>
      </c>
      <c r="I529" s="391">
        <f t="shared" ref="I529:V529" si="357">I139+I140+I141</f>
        <v>5243081.87</v>
      </c>
      <c r="J529" s="391">
        <f t="shared" si="357"/>
        <v>5842232.8200000003</v>
      </c>
      <c r="K529" s="391">
        <f t="shared" si="357"/>
        <v>4255760.08</v>
      </c>
      <c r="L529" s="391">
        <f t="shared" si="357"/>
        <v>3144.0320000000002</v>
      </c>
      <c r="M529" s="391">
        <f t="shared" si="357"/>
        <v>3430981.67</v>
      </c>
      <c r="N529" s="391">
        <f t="shared" si="357"/>
        <v>8635683.3599999994</v>
      </c>
      <c r="O529" s="391">
        <f t="shared" si="357"/>
        <v>2711764.42</v>
      </c>
      <c r="P529" s="391">
        <f t="shared" si="357"/>
        <v>4279615</v>
      </c>
      <c r="Q529" s="391">
        <f t="shared" si="357"/>
        <v>4300673.12</v>
      </c>
      <c r="R529" s="391">
        <f t="shared" si="357"/>
        <v>4664743.29</v>
      </c>
      <c r="S529" s="391">
        <f t="shared" si="357"/>
        <v>4828348.32</v>
      </c>
      <c r="T529" s="391">
        <f t="shared" si="357"/>
        <v>3055.8530000000001</v>
      </c>
      <c r="U529" s="391">
        <f t="shared" si="357"/>
        <v>3607128.51</v>
      </c>
      <c r="V529" s="391">
        <f t="shared" si="357"/>
        <v>3310437.05</v>
      </c>
      <c r="W529" s="1"/>
    </row>
    <row r="530" spans="1:23">
      <c r="A530" s="331" t="s">
        <v>332</v>
      </c>
      <c r="B530" s="332">
        <f>B531</f>
        <v>0</v>
      </c>
      <c r="C530" s="323"/>
      <c r="D530" s="323"/>
      <c r="E530" s="323"/>
      <c r="F530" s="386" t="s">
        <v>332</v>
      </c>
      <c r="G530" s="332">
        <f t="shared" si="344"/>
        <v>0</v>
      </c>
      <c r="H530" s="392">
        <f>H531</f>
        <v>0</v>
      </c>
      <c r="I530" s="392">
        <f t="shared" ref="I530:V530" si="358">I531</f>
        <v>0</v>
      </c>
      <c r="J530" s="392">
        <f t="shared" si="358"/>
        <v>0</v>
      </c>
      <c r="K530" s="392">
        <f t="shared" si="358"/>
        <v>0</v>
      </c>
      <c r="L530" s="392">
        <f t="shared" si="358"/>
        <v>0</v>
      </c>
      <c r="M530" s="392">
        <f t="shared" si="358"/>
        <v>0</v>
      </c>
      <c r="N530" s="392">
        <f t="shared" si="358"/>
        <v>0</v>
      </c>
      <c r="O530" s="392">
        <f t="shared" si="358"/>
        <v>0</v>
      </c>
      <c r="P530" s="392">
        <f t="shared" si="358"/>
        <v>0</v>
      </c>
      <c r="Q530" s="392">
        <f t="shared" si="358"/>
        <v>0</v>
      </c>
      <c r="R530" s="392">
        <f t="shared" si="358"/>
        <v>0</v>
      </c>
      <c r="S530" s="392">
        <f t="shared" si="358"/>
        <v>0</v>
      </c>
      <c r="T530" s="392">
        <f t="shared" si="358"/>
        <v>0</v>
      </c>
      <c r="U530" s="392">
        <f t="shared" si="358"/>
        <v>0</v>
      </c>
      <c r="V530" s="392">
        <f t="shared" si="358"/>
        <v>0</v>
      </c>
      <c r="W530" s="1"/>
    </row>
    <row r="531" spans="1:23">
      <c r="A531" s="329">
        <v>244</v>
      </c>
      <c r="B531" s="330">
        <f>B532+B533+B534</f>
        <v>0</v>
      </c>
      <c r="C531" s="323"/>
      <c r="D531" s="323"/>
      <c r="E531" s="323"/>
      <c r="F531" s="384">
        <v>244</v>
      </c>
      <c r="G531" s="394">
        <f t="shared" si="344"/>
        <v>0</v>
      </c>
      <c r="H531" s="390">
        <f>H532+H533+H534</f>
        <v>0</v>
      </c>
      <c r="I531" s="390">
        <f t="shared" ref="I531:V531" si="359">I532+I533+I534</f>
        <v>0</v>
      </c>
      <c r="J531" s="390">
        <f t="shared" si="359"/>
        <v>0</v>
      </c>
      <c r="K531" s="390">
        <f t="shared" si="359"/>
        <v>0</v>
      </c>
      <c r="L531" s="390">
        <f t="shared" si="359"/>
        <v>0</v>
      </c>
      <c r="M531" s="390">
        <f t="shared" si="359"/>
        <v>0</v>
      </c>
      <c r="N531" s="390">
        <f t="shared" si="359"/>
        <v>0</v>
      </c>
      <c r="O531" s="390">
        <f t="shared" si="359"/>
        <v>0</v>
      </c>
      <c r="P531" s="390">
        <f t="shared" si="359"/>
        <v>0</v>
      </c>
      <c r="Q531" s="390">
        <f t="shared" si="359"/>
        <v>0</v>
      </c>
      <c r="R531" s="390">
        <f t="shared" si="359"/>
        <v>0</v>
      </c>
      <c r="S531" s="390">
        <f t="shared" si="359"/>
        <v>0</v>
      </c>
      <c r="T531" s="390">
        <f t="shared" si="359"/>
        <v>0</v>
      </c>
      <c r="U531" s="390">
        <f t="shared" si="359"/>
        <v>0</v>
      </c>
      <c r="V531" s="390">
        <f t="shared" si="359"/>
        <v>0</v>
      </c>
      <c r="W531" s="1"/>
    </row>
    <row r="532" spans="1:23">
      <c r="A532" s="333">
        <v>225</v>
      </c>
      <c r="B532" s="323">
        <f>G145+G146+G147+G149++G152+G155+G148</f>
        <v>0</v>
      </c>
      <c r="C532" s="323"/>
      <c r="D532" s="323"/>
      <c r="E532" s="323"/>
      <c r="F532" s="385">
        <v>225</v>
      </c>
      <c r="G532" s="396">
        <f t="shared" si="344"/>
        <v>0</v>
      </c>
      <c r="H532" s="391">
        <f>H145+H146+H147+H149++H152+H155</f>
        <v>0</v>
      </c>
      <c r="I532" s="391">
        <f t="shared" ref="I532:V532" si="360">I145+I146+I147+I149++I152+I155</f>
        <v>0</v>
      </c>
      <c r="J532" s="391">
        <f t="shared" si="360"/>
        <v>0</v>
      </c>
      <c r="K532" s="391">
        <f t="shared" si="360"/>
        <v>0</v>
      </c>
      <c r="L532" s="391">
        <f t="shared" si="360"/>
        <v>0</v>
      </c>
      <c r="M532" s="391">
        <f t="shared" si="360"/>
        <v>0</v>
      </c>
      <c r="N532" s="391">
        <f>N145+N146+N147+N149++N152+N155+N148</f>
        <v>0</v>
      </c>
      <c r="O532" s="391">
        <f t="shared" si="360"/>
        <v>0</v>
      </c>
      <c r="P532" s="391">
        <f t="shared" si="360"/>
        <v>0</v>
      </c>
      <c r="Q532" s="391">
        <f t="shared" si="360"/>
        <v>0</v>
      </c>
      <c r="R532" s="391">
        <f t="shared" si="360"/>
        <v>0</v>
      </c>
      <c r="S532" s="391">
        <f t="shared" si="360"/>
        <v>0</v>
      </c>
      <c r="T532" s="391">
        <f t="shared" si="360"/>
        <v>0</v>
      </c>
      <c r="U532" s="391">
        <f t="shared" si="360"/>
        <v>0</v>
      </c>
      <c r="V532" s="391">
        <f t="shared" si="360"/>
        <v>0</v>
      </c>
      <c r="W532" s="1"/>
    </row>
    <row r="533" spans="1:23">
      <c r="A533" s="333">
        <v>226</v>
      </c>
      <c r="B533" s="323">
        <f>G143+G150+G151+G154+G144</f>
        <v>0</v>
      </c>
      <c r="C533" s="323"/>
      <c r="D533" s="323"/>
      <c r="E533" s="323"/>
      <c r="F533" s="385">
        <v>226</v>
      </c>
      <c r="G533" s="396">
        <f t="shared" si="344"/>
        <v>0</v>
      </c>
      <c r="H533" s="391">
        <f>H143+H150+H151+H154+H144</f>
        <v>0</v>
      </c>
      <c r="I533" s="391">
        <f t="shared" ref="I533:V533" si="361">I143+I150+I151+I154+I144</f>
        <v>0</v>
      </c>
      <c r="J533" s="391">
        <f t="shared" si="361"/>
        <v>0</v>
      </c>
      <c r="K533" s="391">
        <f t="shared" si="361"/>
        <v>0</v>
      </c>
      <c r="L533" s="391">
        <f t="shared" si="361"/>
        <v>0</v>
      </c>
      <c r="M533" s="391">
        <f t="shared" si="361"/>
        <v>0</v>
      </c>
      <c r="N533" s="391">
        <f t="shared" si="361"/>
        <v>0</v>
      </c>
      <c r="O533" s="391">
        <f t="shared" si="361"/>
        <v>0</v>
      </c>
      <c r="P533" s="391">
        <f t="shared" si="361"/>
        <v>0</v>
      </c>
      <c r="Q533" s="391">
        <f t="shared" si="361"/>
        <v>0</v>
      </c>
      <c r="R533" s="391">
        <f t="shared" si="361"/>
        <v>0</v>
      </c>
      <c r="S533" s="391">
        <f t="shared" si="361"/>
        <v>0</v>
      </c>
      <c r="T533" s="391">
        <f t="shared" si="361"/>
        <v>0</v>
      </c>
      <c r="U533" s="391">
        <f t="shared" si="361"/>
        <v>0</v>
      </c>
      <c r="V533" s="391">
        <f t="shared" si="361"/>
        <v>0</v>
      </c>
      <c r="W533" s="1"/>
    </row>
    <row r="534" spans="1:23">
      <c r="A534" s="333">
        <v>310</v>
      </c>
      <c r="B534" s="323">
        <f>G153</f>
        <v>0</v>
      </c>
      <c r="C534" s="323"/>
      <c r="D534" s="323"/>
      <c r="E534" s="323"/>
      <c r="F534" s="385">
        <v>310</v>
      </c>
      <c r="G534" s="396">
        <f t="shared" si="344"/>
        <v>0</v>
      </c>
      <c r="H534" s="391">
        <f>H153</f>
        <v>0</v>
      </c>
      <c r="I534" s="391">
        <f t="shared" ref="I534:V534" si="362">I153</f>
        <v>0</v>
      </c>
      <c r="J534" s="391">
        <f t="shared" si="362"/>
        <v>0</v>
      </c>
      <c r="K534" s="391">
        <f t="shared" si="362"/>
        <v>0</v>
      </c>
      <c r="L534" s="391">
        <f t="shared" si="362"/>
        <v>0</v>
      </c>
      <c r="M534" s="391">
        <f t="shared" si="362"/>
        <v>0</v>
      </c>
      <c r="N534" s="391">
        <f t="shared" si="362"/>
        <v>0</v>
      </c>
      <c r="O534" s="391">
        <f t="shared" si="362"/>
        <v>0</v>
      </c>
      <c r="P534" s="391">
        <f t="shared" si="362"/>
        <v>0</v>
      </c>
      <c r="Q534" s="391">
        <f t="shared" si="362"/>
        <v>0</v>
      </c>
      <c r="R534" s="391">
        <f t="shared" si="362"/>
        <v>0</v>
      </c>
      <c r="S534" s="391">
        <f t="shared" si="362"/>
        <v>0</v>
      </c>
      <c r="T534" s="391">
        <f t="shared" si="362"/>
        <v>0</v>
      </c>
      <c r="U534" s="391">
        <f t="shared" si="362"/>
        <v>0</v>
      </c>
      <c r="V534" s="391">
        <f t="shared" si="362"/>
        <v>0</v>
      </c>
      <c r="W534" s="1"/>
    </row>
    <row r="535" spans="1:23">
      <c r="A535" s="331" t="s">
        <v>333</v>
      </c>
      <c r="B535" s="332">
        <f>B536+B538+B542+B540</f>
        <v>5000</v>
      </c>
      <c r="C535" s="323"/>
      <c r="D535" s="323"/>
      <c r="E535" s="323"/>
      <c r="F535" s="386" t="s">
        <v>333</v>
      </c>
      <c r="G535" s="332">
        <f t="shared" si="344"/>
        <v>5000</v>
      </c>
      <c r="H535" s="392">
        <f>H536+H538+H542+H540</f>
        <v>0</v>
      </c>
      <c r="I535" s="392">
        <f t="shared" ref="I535:V535" si="363">I536+I538+I542+I540</f>
        <v>0</v>
      </c>
      <c r="J535" s="392">
        <f t="shared" si="363"/>
        <v>0</v>
      </c>
      <c r="K535" s="392">
        <f t="shared" si="363"/>
        <v>0</v>
      </c>
      <c r="L535" s="392">
        <f t="shared" si="363"/>
        <v>0</v>
      </c>
      <c r="M535" s="392">
        <f t="shared" si="363"/>
        <v>0</v>
      </c>
      <c r="N535" s="392">
        <f t="shared" si="363"/>
        <v>0</v>
      </c>
      <c r="O535" s="392">
        <f t="shared" si="363"/>
        <v>0</v>
      </c>
      <c r="P535" s="392">
        <f t="shared" si="363"/>
        <v>0</v>
      </c>
      <c r="Q535" s="392">
        <f t="shared" si="363"/>
        <v>5000</v>
      </c>
      <c r="R535" s="392">
        <f t="shared" si="363"/>
        <v>0</v>
      </c>
      <c r="S535" s="392">
        <f t="shared" si="363"/>
        <v>0</v>
      </c>
      <c r="T535" s="392">
        <f t="shared" si="363"/>
        <v>0</v>
      </c>
      <c r="U535" s="392">
        <f t="shared" si="363"/>
        <v>0</v>
      </c>
      <c r="V535" s="392">
        <f t="shared" si="363"/>
        <v>0</v>
      </c>
      <c r="W535" s="1"/>
    </row>
    <row r="536" spans="1:23">
      <c r="A536" s="329">
        <v>243</v>
      </c>
      <c r="B536" s="330">
        <f>B537</f>
        <v>5000</v>
      </c>
      <c r="C536" s="323"/>
      <c r="D536" s="323"/>
      <c r="E536" s="323"/>
      <c r="F536" s="384">
        <v>243</v>
      </c>
      <c r="G536" s="394">
        <f t="shared" si="344"/>
        <v>5000</v>
      </c>
      <c r="H536" s="390">
        <f>H537</f>
        <v>0</v>
      </c>
      <c r="I536" s="390">
        <f t="shared" ref="I536:V536" si="364">I537</f>
        <v>0</v>
      </c>
      <c r="J536" s="390">
        <f t="shared" si="364"/>
        <v>0</v>
      </c>
      <c r="K536" s="390">
        <f t="shared" si="364"/>
        <v>0</v>
      </c>
      <c r="L536" s="390">
        <f t="shared" si="364"/>
        <v>0</v>
      </c>
      <c r="M536" s="390">
        <f t="shared" si="364"/>
        <v>0</v>
      </c>
      <c r="N536" s="390">
        <f t="shared" si="364"/>
        <v>0</v>
      </c>
      <c r="O536" s="390">
        <f t="shared" si="364"/>
        <v>0</v>
      </c>
      <c r="P536" s="390">
        <f t="shared" si="364"/>
        <v>0</v>
      </c>
      <c r="Q536" s="390">
        <f t="shared" si="364"/>
        <v>5000</v>
      </c>
      <c r="R536" s="390">
        <f t="shared" si="364"/>
        <v>0</v>
      </c>
      <c r="S536" s="390">
        <f t="shared" si="364"/>
        <v>0</v>
      </c>
      <c r="T536" s="390">
        <f t="shared" si="364"/>
        <v>0</v>
      </c>
      <c r="U536" s="390">
        <f t="shared" si="364"/>
        <v>0</v>
      </c>
      <c r="V536" s="390">
        <f t="shared" si="364"/>
        <v>0</v>
      </c>
      <c r="W536" s="1"/>
    </row>
    <row r="537" spans="1:23">
      <c r="A537" s="338">
        <v>225</v>
      </c>
      <c r="B537" s="323">
        <f>G160</f>
        <v>5000</v>
      </c>
      <c r="C537" s="323"/>
      <c r="D537" s="323"/>
      <c r="E537" s="323"/>
      <c r="F537" s="387">
        <v>225</v>
      </c>
      <c r="G537" s="396">
        <f t="shared" si="344"/>
        <v>5000</v>
      </c>
      <c r="H537" s="391">
        <f>H160</f>
        <v>0</v>
      </c>
      <c r="I537" s="391">
        <f t="shared" ref="I537:V537" si="365">I160</f>
        <v>0</v>
      </c>
      <c r="J537" s="391">
        <f t="shared" si="365"/>
        <v>0</v>
      </c>
      <c r="K537" s="391">
        <f t="shared" si="365"/>
        <v>0</v>
      </c>
      <c r="L537" s="391">
        <f t="shared" si="365"/>
        <v>0</v>
      </c>
      <c r="M537" s="391">
        <f t="shared" si="365"/>
        <v>0</v>
      </c>
      <c r="N537" s="391">
        <f t="shared" si="365"/>
        <v>0</v>
      </c>
      <c r="O537" s="391">
        <f t="shared" si="365"/>
        <v>0</v>
      </c>
      <c r="P537" s="391">
        <f t="shared" si="365"/>
        <v>0</v>
      </c>
      <c r="Q537" s="391">
        <f t="shared" si="365"/>
        <v>5000</v>
      </c>
      <c r="R537" s="391">
        <f t="shared" si="365"/>
        <v>0</v>
      </c>
      <c r="S537" s="391">
        <f t="shared" si="365"/>
        <v>0</v>
      </c>
      <c r="T537" s="391">
        <f t="shared" si="365"/>
        <v>0</v>
      </c>
      <c r="U537" s="391">
        <f t="shared" si="365"/>
        <v>0</v>
      </c>
      <c r="V537" s="391">
        <f t="shared" si="365"/>
        <v>0</v>
      </c>
      <c r="W537" s="1"/>
    </row>
    <row r="538" spans="1:23">
      <c r="A538" s="329">
        <v>244</v>
      </c>
      <c r="B538" s="330">
        <f>B539</f>
        <v>0</v>
      </c>
      <c r="C538" s="323"/>
      <c r="D538" s="323"/>
      <c r="E538" s="323"/>
      <c r="F538" s="384">
        <v>244</v>
      </c>
      <c r="G538" s="394">
        <f t="shared" si="344"/>
        <v>0</v>
      </c>
      <c r="H538" s="390">
        <f>H539</f>
        <v>0</v>
      </c>
      <c r="I538" s="390">
        <f t="shared" ref="I538:V538" si="366">I539</f>
        <v>0</v>
      </c>
      <c r="J538" s="390">
        <f t="shared" si="366"/>
        <v>0</v>
      </c>
      <c r="K538" s="390">
        <f t="shared" si="366"/>
        <v>0</v>
      </c>
      <c r="L538" s="390">
        <f t="shared" si="366"/>
        <v>0</v>
      </c>
      <c r="M538" s="390">
        <f t="shared" si="366"/>
        <v>0</v>
      </c>
      <c r="N538" s="390">
        <f t="shared" si="366"/>
        <v>0</v>
      </c>
      <c r="O538" s="390">
        <f t="shared" si="366"/>
        <v>0</v>
      </c>
      <c r="P538" s="390">
        <f t="shared" si="366"/>
        <v>0</v>
      </c>
      <c r="Q538" s="390">
        <f t="shared" si="366"/>
        <v>0</v>
      </c>
      <c r="R538" s="390">
        <f t="shared" si="366"/>
        <v>0</v>
      </c>
      <c r="S538" s="390">
        <f t="shared" si="366"/>
        <v>0</v>
      </c>
      <c r="T538" s="390">
        <f t="shared" si="366"/>
        <v>0</v>
      </c>
      <c r="U538" s="390">
        <f t="shared" si="366"/>
        <v>0</v>
      </c>
      <c r="V538" s="390">
        <f t="shared" si="366"/>
        <v>0</v>
      </c>
      <c r="W538" s="1"/>
    </row>
    <row r="539" spans="1:23">
      <c r="A539" s="338">
        <v>226</v>
      </c>
      <c r="B539" s="323">
        <f>G164+G161</f>
        <v>0</v>
      </c>
      <c r="C539" s="323"/>
      <c r="D539" s="323"/>
      <c r="E539" s="323"/>
      <c r="F539" s="385">
        <v>226</v>
      </c>
      <c r="G539" s="397">
        <f t="shared" si="344"/>
        <v>0</v>
      </c>
      <c r="H539" s="391">
        <f>H164+H161</f>
        <v>0</v>
      </c>
      <c r="I539" s="391">
        <f t="shared" ref="I539:V539" si="367">I164+I161</f>
        <v>0</v>
      </c>
      <c r="J539" s="391">
        <f t="shared" si="367"/>
        <v>0</v>
      </c>
      <c r="K539" s="391">
        <f t="shared" si="367"/>
        <v>0</v>
      </c>
      <c r="L539" s="391">
        <f t="shared" si="367"/>
        <v>0</v>
      </c>
      <c r="M539" s="391">
        <f t="shared" si="367"/>
        <v>0</v>
      </c>
      <c r="N539" s="391">
        <f t="shared" si="367"/>
        <v>0</v>
      </c>
      <c r="O539" s="391">
        <f t="shared" si="367"/>
        <v>0</v>
      </c>
      <c r="P539" s="391">
        <f t="shared" si="367"/>
        <v>0</v>
      </c>
      <c r="Q539" s="391">
        <f t="shared" si="367"/>
        <v>0</v>
      </c>
      <c r="R539" s="391">
        <f t="shared" si="367"/>
        <v>0</v>
      </c>
      <c r="S539" s="391">
        <f t="shared" si="367"/>
        <v>0</v>
      </c>
      <c r="T539" s="391">
        <f t="shared" si="367"/>
        <v>0</v>
      </c>
      <c r="U539" s="391">
        <f t="shared" si="367"/>
        <v>0</v>
      </c>
      <c r="V539" s="391">
        <f t="shared" si="367"/>
        <v>0</v>
      </c>
      <c r="W539" s="1"/>
    </row>
    <row r="540" spans="1:23">
      <c r="A540" s="329">
        <v>414</v>
      </c>
      <c r="B540" s="330">
        <f>B541</f>
        <v>0</v>
      </c>
      <c r="C540" s="323"/>
      <c r="D540" s="323"/>
      <c r="E540" s="323"/>
      <c r="F540" s="384">
        <v>414</v>
      </c>
      <c r="G540" s="394">
        <f t="shared" si="344"/>
        <v>0</v>
      </c>
      <c r="H540" s="390">
        <f>H541</f>
        <v>0</v>
      </c>
      <c r="I540" s="390">
        <f t="shared" ref="I540:V540" si="368">I541</f>
        <v>0</v>
      </c>
      <c r="J540" s="390">
        <f t="shared" si="368"/>
        <v>0</v>
      </c>
      <c r="K540" s="390">
        <f t="shared" si="368"/>
        <v>0</v>
      </c>
      <c r="L540" s="390">
        <f t="shared" si="368"/>
        <v>0</v>
      </c>
      <c r="M540" s="390">
        <f t="shared" si="368"/>
        <v>0</v>
      </c>
      <c r="N540" s="390">
        <f t="shared" si="368"/>
        <v>0</v>
      </c>
      <c r="O540" s="390">
        <f t="shared" si="368"/>
        <v>0</v>
      </c>
      <c r="P540" s="390">
        <f t="shared" si="368"/>
        <v>0</v>
      </c>
      <c r="Q540" s="390">
        <f t="shared" si="368"/>
        <v>0</v>
      </c>
      <c r="R540" s="390">
        <f t="shared" si="368"/>
        <v>0</v>
      </c>
      <c r="S540" s="390">
        <f t="shared" si="368"/>
        <v>0</v>
      </c>
      <c r="T540" s="390">
        <f t="shared" si="368"/>
        <v>0</v>
      </c>
      <c r="U540" s="390">
        <f t="shared" si="368"/>
        <v>0</v>
      </c>
      <c r="V540" s="390">
        <f t="shared" si="368"/>
        <v>0</v>
      </c>
      <c r="W540" s="1"/>
    </row>
    <row r="541" spans="1:23">
      <c r="A541" s="338">
        <v>310</v>
      </c>
      <c r="B541" s="323">
        <f>G162+G163</f>
        <v>0</v>
      </c>
      <c r="C541" s="323"/>
      <c r="D541" s="323"/>
      <c r="E541" s="323"/>
      <c r="F541" s="385">
        <v>310</v>
      </c>
      <c r="G541" s="397">
        <f t="shared" si="344"/>
        <v>0</v>
      </c>
      <c r="H541" s="391">
        <f>H162+H163</f>
        <v>0</v>
      </c>
      <c r="I541" s="391">
        <f t="shared" ref="I541:V541" si="369">I162+I163</f>
        <v>0</v>
      </c>
      <c r="J541" s="391">
        <f t="shared" si="369"/>
        <v>0</v>
      </c>
      <c r="K541" s="391">
        <f t="shared" si="369"/>
        <v>0</v>
      </c>
      <c r="L541" s="391">
        <f t="shared" si="369"/>
        <v>0</v>
      </c>
      <c r="M541" s="391">
        <f t="shared" si="369"/>
        <v>0</v>
      </c>
      <c r="N541" s="391">
        <f t="shared" si="369"/>
        <v>0</v>
      </c>
      <c r="O541" s="391">
        <f t="shared" si="369"/>
        <v>0</v>
      </c>
      <c r="P541" s="391">
        <f t="shared" si="369"/>
        <v>0</v>
      </c>
      <c r="Q541" s="391">
        <f t="shared" si="369"/>
        <v>0</v>
      </c>
      <c r="R541" s="391">
        <f t="shared" si="369"/>
        <v>0</v>
      </c>
      <c r="S541" s="391">
        <f t="shared" si="369"/>
        <v>0</v>
      </c>
      <c r="T541" s="391">
        <f t="shared" si="369"/>
        <v>0</v>
      </c>
      <c r="U541" s="391">
        <f t="shared" si="369"/>
        <v>0</v>
      </c>
      <c r="V541" s="391">
        <f t="shared" si="369"/>
        <v>0</v>
      </c>
      <c r="W541" s="1"/>
    </row>
    <row r="542" spans="1:23">
      <c r="A542" s="329">
        <v>630</v>
      </c>
      <c r="B542" s="330">
        <f>B543</f>
        <v>0</v>
      </c>
      <c r="C542" s="323"/>
      <c r="D542" s="323"/>
      <c r="E542" s="323"/>
      <c r="F542" s="384">
        <v>630</v>
      </c>
      <c r="G542" s="394">
        <f t="shared" si="344"/>
        <v>0</v>
      </c>
      <c r="H542" s="390">
        <f>H543</f>
        <v>0</v>
      </c>
      <c r="I542" s="390">
        <f t="shared" ref="I542:V542" si="370">I543</f>
        <v>0</v>
      </c>
      <c r="J542" s="390">
        <f t="shared" si="370"/>
        <v>0</v>
      </c>
      <c r="K542" s="390">
        <f t="shared" si="370"/>
        <v>0</v>
      </c>
      <c r="L542" s="390">
        <f t="shared" si="370"/>
        <v>0</v>
      </c>
      <c r="M542" s="390">
        <f t="shared" si="370"/>
        <v>0</v>
      </c>
      <c r="N542" s="390">
        <f t="shared" si="370"/>
        <v>0</v>
      </c>
      <c r="O542" s="390">
        <f t="shared" si="370"/>
        <v>0</v>
      </c>
      <c r="P542" s="390">
        <f t="shared" si="370"/>
        <v>0</v>
      </c>
      <c r="Q542" s="390">
        <f t="shared" si="370"/>
        <v>0</v>
      </c>
      <c r="R542" s="390">
        <f t="shared" si="370"/>
        <v>0</v>
      </c>
      <c r="S542" s="390">
        <f t="shared" si="370"/>
        <v>0</v>
      </c>
      <c r="T542" s="390">
        <f t="shared" si="370"/>
        <v>0</v>
      </c>
      <c r="U542" s="390">
        <f t="shared" si="370"/>
        <v>0</v>
      </c>
      <c r="V542" s="390">
        <f t="shared" si="370"/>
        <v>0</v>
      </c>
      <c r="W542" s="1"/>
    </row>
    <row r="543" spans="1:23">
      <c r="A543" s="321">
        <v>242</v>
      </c>
      <c r="B543" s="320">
        <f>G158+G159</f>
        <v>0</v>
      </c>
      <c r="C543" s="323"/>
      <c r="D543" s="323"/>
      <c r="E543" s="323"/>
      <c r="F543" s="385">
        <v>242</v>
      </c>
      <c r="G543" s="396">
        <f t="shared" si="344"/>
        <v>0</v>
      </c>
      <c r="H543" s="391">
        <f>H158+H159</f>
        <v>0</v>
      </c>
      <c r="I543" s="391">
        <f t="shared" ref="I543:V543" si="371">I158+I159</f>
        <v>0</v>
      </c>
      <c r="J543" s="391">
        <f t="shared" si="371"/>
        <v>0</v>
      </c>
      <c r="K543" s="391">
        <f t="shared" si="371"/>
        <v>0</v>
      </c>
      <c r="L543" s="391">
        <f t="shared" si="371"/>
        <v>0</v>
      </c>
      <c r="M543" s="391">
        <f t="shared" si="371"/>
        <v>0</v>
      </c>
      <c r="N543" s="391">
        <f t="shared" si="371"/>
        <v>0</v>
      </c>
      <c r="O543" s="391">
        <f t="shared" si="371"/>
        <v>0</v>
      </c>
      <c r="P543" s="391">
        <f t="shared" si="371"/>
        <v>0</v>
      </c>
      <c r="Q543" s="391">
        <f t="shared" si="371"/>
        <v>0</v>
      </c>
      <c r="R543" s="391">
        <f t="shared" si="371"/>
        <v>0</v>
      </c>
      <c r="S543" s="391">
        <f t="shared" si="371"/>
        <v>0</v>
      </c>
      <c r="T543" s="391">
        <f t="shared" si="371"/>
        <v>0</v>
      </c>
      <c r="U543" s="391">
        <f t="shared" si="371"/>
        <v>0</v>
      </c>
      <c r="V543" s="391">
        <f t="shared" si="371"/>
        <v>0</v>
      </c>
      <c r="W543" s="1"/>
    </row>
    <row r="544" spans="1:23">
      <c r="A544" s="331" t="s">
        <v>334</v>
      </c>
      <c r="B544" s="332">
        <f>B545+B551</f>
        <v>138000</v>
      </c>
      <c r="C544" s="323"/>
      <c r="D544" s="323"/>
      <c r="E544" s="323"/>
      <c r="F544" s="386" t="s">
        <v>334</v>
      </c>
      <c r="G544" s="332">
        <f t="shared" si="344"/>
        <v>138000</v>
      </c>
      <c r="H544" s="392">
        <f>H545+H551</f>
        <v>0</v>
      </c>
      <c r="I544" s="392">
        <f t="shared" ref="I544:V544" si="372">I545+I551</f>
        <v>30000</v>
      </c>
      <c r="J544" s="392">
        <f t="shared" si="372"/>
        <v>10000</v>
      </c>
      <c r="K544" s="392">
        <f t="shared" si="372"/>
        <v>50000</v>
      </c>
      <c r="L544" s="392">
        <f t="shared" si="372"/>
        <v>0</v>
      </c>
      <c r="M544" s="392">
        <f t="shared" si="372"/>
        <v>0</v>
      </c>
      <c r="N544" s="392">
        <f t="shared" si="372"/>
        <v>0</v>
      </c>
      <c r="O544" s="392">
        <f t="shared" si="372"/>
        <v>0</v>
      </c>
      <c r="P544" s="392">
        <f t="shared" si="372"/>
        <v>0</v>
      </c>
      <c r="Q544" s="392">
        <f t="shared" si="372"/>
        <v>0</v>
      </c>
      <c r="R544" s="392">
        <f t="shared" si="372"/>
        <v>0</v>
      </c>
      <c r="S544" s="392">
        <f t="shared" si="372"/>
        <v>0</v>
      </c>
      <c r="T544" s="392">
        <f t="shared" si="372"/>
        <v>0</v>
      </c>
      <c r="U544" s="392">
        <f t="shared" si="372"/>
        <v>0</v>
      </c>
      <c r="V544" s="392">
        <f t="shared" si="372"/>
        <v>48000</v>
      </c>
      <c r="W544" s="1"/>
    </row>
    <row r="545" spans="1:23">
      <c r="A545" s="329">
        <v>244</v>
      </c>
      <c r="B545" s="339">
        <f>B546+B547+B548+B549+B550</f>
        <v>138000</v>
      </c>
      <c r="C545" s="340"/>
      <c r="D545" s="340"/>
      <c r="E545" s="340"/>
      <c r="F545" s="384">
        <v>244</v>
      </c>
      <c r="G545" s="394">
        <f t="shared" si="344"/>
        <v>138000</v>
      </c>
      <c r="H545" s="390">
        <f>H546+H547+H548+H549+H550</f>
        <v>0</v>
      </c>
      <c r="I545" s="390">
        <f t="shared" ref="I545:V545" si="373">I546+I547+I548+I549+I550</f>
        <v>30000</v>
      </c>
      <c r="J545" s="390">
        <f t="shared" si="373"/>
        <v>10000</v>
      </c>
      <c r="K545" s="390">
        <f t="shared" si="373"/>
        <v>50000</v>
      </c>
      <c r="L545" s="390">
        <f t="shared" si="373"/>
        <v>0</v>
      </c>
      <c r="M545" s="390">
        <f t="shared" si="373"/>
        <v>0</v>
      </c>
      <c r="N545" s="390">
        <f t="shared" si="373"/>
        <v>0</v>
      </c>
      <c r="O545" s="390">
        <f t="shared" si="373"/>
        <v>0</v>
      </c>
      <c r="P545" s="390">
        <f t="shared" si="373"/>
        <v>0</v>
      </c>
      <c r="Q545" s="390">
        <f t="shared" si="373"/>
        <v>0</v>
      </c>
      <c r="R545" s="390">
        <f t="shared" si="373"/>
        <v>0</v>
      </c>
      <c r="S545" s="390">
        <f t="shared" si="373"/>
        <v>0</v>
      </c>
      <c r="T545" s="390">
        <f t="shared" si="373"/>
        <v>0</v>
      </c>
      <c r="U545" s="390">
        <f t="shared" si="373"/>
        <v>0</v>
      </c>
      <c r="V545" s="390">
        <f t="shared" si="373"/>
        <v>48000</v>
      </c>
      <c r="W545" s="1"/>
    </row>
    <row r="546" spans="1:23">
      <c r="A546" s="341">
        <v>222</v>
      </c>
      <c r="B546" s="340">
        <f>G166</f>
        <v>0</v>
      </c>
      <c r="C546" s="340"/>
      <c r="D546" s="340"/>
      <c r="E546" s="340"/>
      <c r="F546" s="387">
        <v>222</v>
      </c>
      <c r="G546" s="396">
        <f t="shared" si="344"/>
        <v>0</v>
      </c>
      <c r="H546" s="391">
        <f>H166</f>
        <v>0</v>
      </c>
      <c r="I546" s="391">
        <f t="shared" ref="I546:V546" si="374">I166</f>
        <v>0</v>
      </c>
      <c r="J546" s="391">
        <f t="shared" si="374"/>
        <v>0</v>
      </c>
      <c r="K546" s="391">
        <f t="shared" si="374"/>
        <v>0</v>
      </c>
      <c r="L546" s="391">
        <f t="shared" si="374"/>
        <v>0</v>
      </c>
      <c r="M546" s="391">
        <f t="shared" si="374"/>
        <v>0</v>
      </c>
      <c r="N546" s="391">
        <f t="shared" si="374"/>
        <v>0</v>
      </c>
      <c r="O546" s="391">
        <f t="shared" si="374"/>
        <v>0</v>
      </c>
      <c r="P546" s="391">
        <f t="shared" si="374"/>
        <v>0</v>
      </c>
      <c r="Q546" s="391">
        <f t="shared" si="374"/>
        <v>0</v>
      </c>
      <c r="R546" s="391">
        <f t="shared" si="374"/>
        <v>0</v>
      </c>
      <c r="S546" s="391">
        <f t="shared" si="374"/>
        <v>0</v>
      </c>
      <c r="T546" s="391">
        <f t="shared" si="374"/>
        <v>0</v>
      </c>
      <c r="U546" s="391">
        <f t="shared" si="374"/>
        <v>0</v>
      </c>
      <c r="V546" s="391">
        <f t="shared" si="374"/>
        <v>0</v>
      </c>
      <c r="W546" s="1"/>
    </row>
    <row r="547" spans="1:23">
      <c r="A547" s="333">
        <v>225</v>
      </c>
      <c r="B547" s="340">
        <f>G167+G177</f>
        <v>40000</v>
      </c>
      <c r="C547" s="340"/>
      <c r="D547" s="340"/>
      <c r="E547" s="340"/>
      <c r="F547" s="385">
        <v>225</v>
      </c>
      <c r="G547" s="396">
        <f t="shared" si="344"/>
        <v>40000</v>
      </c>
      <c r="H547" s="391">
        <f>H167+H177</f>
        <v>0</v>
      </c>
      <c r="I547" s="391">
        <f t="shared" ref="I547:V547" si="375">I167+I177</f>
        <v>30000</v>
      </c>
      <c r="J547" s="391">
        <f t="shared" si="375"/>
        <v>10000</v>
      </c>
      <c r="K547" s="391">
        <f t="shared" si="375"/>
        <v>0</v>
      </c>
      <c r="L547" s="391">
        <f t="shared" si="375"/>
        <v>0</v>
      </c>
      <c r="M547" s="391">
        <f t="shared" si="375"/>
        <v>0</v>
      </c>
      <c r="N547" s="391">
        <f t="shared" si="375"/>
        <v>0</v>
      </c>
      <c r="O547" s="391">
        <f t="shared" si="375"/>
        <v>0</v>
      </c>
      <c r="P547" s="391">
        <f t="shared" si="375"/>
        <v>0</v>
      </c>
      <c r="Q547" s="391">
        <f t="shared" si="375"/>
        <v>0</v>
      </c>
      <c r="R547" s="391">
        <f t="shared" si="375"/>
        <v>0</v>
      </c>
      <c r="S547" s="391">
        <f t="shared" si="375"/>
        <v>0</v>
      </c>
      <c r="T547" s="391">
        <f t="shared" si="375"/>
        <v>0</v>
      </c>
      <c r="U547" s="391">
        <f t="shared" si="375"/>
        <v>0</v>
      </c>
      <c r="V547" s="391">
        <f t="shared" si="375"/>
        <v>0</v>
      </c>
      <c r="W547" s="1"/>
    </row>
    <row r="548" spans="1:23">
      <c r="A548" s="333">
        <v>226</v>
      </c>
      <c r="B548" s="323">
        <f>G171</f>
        <v>98000</v>
      </c>
      <c r="C548" s="323"/>
      <c r="D548" s="323"/>
      <c r="E548" s="323"/>
      <c r="F548" s="385">
        <v>226</v>
      </c>
      <c r="G548" s="396">
        <f t="shared" si="344"/>
        <v>98000</v>
      </c>
      <c r="H548" s="391">
        <f>H171</f>
        <v>0</v>
      </c>
      <c r="I548" s="391">
        <f t="shared" ref="I548:V548" si="376">I171</f>
        <v>0</v>
      </c>
      <c r="J548" s="391">
        <f t="shared" si="376"/>
        <v>0</v>
      </c>
      <c r="K548" s="391">
        <f t="shared" si="376"/>
        <v>50000</v>
      </c>
      <c r="L548" s="391">
        <f t="shared" si="376"/>
        <v>0</v>
      </c>
      <c r="M548" s="391">
        <f t="shared" si="376"/>
        <v>0</v>
      </c>
      <c r="N548" s="391">
        <f t="shared" si="376"/>
        <v>0</v>
      </c>
      <c r="O548" s="391">
        <f t="shared" si="376"/>
        <v>0</v>
      </c>
      <c r="P548" s="391">
        <f t="shared" si="376"/>
        <v>0</v>
      </c>
      <c r="Q548" s="391">
        <f t="shared" si="376"/>
        <v>0</v>
      </c>
      <c r="R548" s="391">
        <f t="shared" si="376"/>
        <v>0</v>
      </c>
      <c r="S548" s="391">
        <f t="shared" si="376"/>
        <v>0</v>
      </c>
      <c r="T548" s="391">
        <f t="shared" si="376"/>
        <v>0</v>
      </c>
      <c r="U548" s="391">
        <f t="shared" si="376"/>
        <v>0</v>
      </c>
      <c r="V548" s="391">
        <f t="shared" si="376"/>
        <v>48000</v>
      </c>
      <c r="W548" s="1"/>
    </row>
    <row r="549" spans="1:23">
      <c r="A549" s="321">
        <v>310</v>
      </c>
      <c r="B549" s="320">
        <f>G174</f>
        <v>0</v>
      </c>
      <c r="C549" s="323"/>
      <c r="D549" s="323"/>
      <c r="E549" s="323"/>
      <c r="F549" s="385">
        <v>310</v>
      </c>
      <c r="G549" s="396">
        <f t="shared" si="344"/>
        <v>0</v>
      </c>
      <c r="H549" s="391">
        <f>H174</f>
        <v>0</v>
      </c>
      <c r="I549" s="391">
        <f t="shared" ref="I549:V549" si="377">I174</f>
        <v>0</v>
      </c>
      <c r="J549" s="391">
        <f t="shared" si="377"/>
        <v>0</v>
      </c>
      <c r="K549" s="391">
        <f t="shared" si="377"/>
        <v>0</v>
      </c>
      <c r="L549" s="391">
        <f t="shared" si="377"/>
        <v>0</v>
      </c>
      <c r="M549" s="391">
        <f t="shared" si="377"/>
        <v>0</v>
      </c>
      <c r="N549" s="391">
        <f t="shared" si="377"/>
        <v>0</v>
      </c>
      <c r="O549" s="391">
        <f t="shared" si="377"/>
        <v>0</v>
      </c>
      <c r="P549" s="391">
        <f t="shared" si="377"/>
        <v>0</v>
      </c>
      <c r="Q549" s="391">
        <f t="shared" si="377"/>
        <v>0</v>
      </c>
      <c r="R549" s="391">
        <f t="shared" si="377"/>
        <v>0</v>
      </c>
      <c r="S549" s="391">
        <f t="shared" si="377"/>
        <v>0</v>
      </c>
      <c r="T549" s="391">
        <f t="shared" si="377"/>
        <v>0</v>
      </c>
      <c r="U549" s="391">
        <f t="shared" si="377"/>
        <v>0</v>
      </c>
      <c r="V549" s="391">
        <f t="shared" si="377"/>
        <v>0</v>
      </c>
      <c r="W549" s="1"/>
    </row>
    <row r="550" spans="1:23">
      <c r="A550" s="333">
        <v>340</v>
      </c>
      <c r="B550" s="320">
        <f>G176+G179</f>
        <v>0</v>
      </c>
      <c r="C550" s="323"/>
      <c r="D550" s="323"/>
      <c r="E550" s="323"/>
      <c r="F550" s="385">
        <v>340</v>
      </c>
      <c r="G550" s="396">
        <f t="shared" si="344"/>
        <v>0</v>
      </c>
      <c r="H550" s="391">
        <f>H176+H179</f>
        <v>0</v>
      </c>
      <c r="I550" s="391">
        <f t="shared" ref="I550:V550" si="378">I176+I179</f>
        <v>0</v>
      </c>
      <c r="J550" s="391">
        <f t="shared" si="378"/>
        <v>0</v>
      </c>
      <c r="K550" s="391">
        <f t="shared" si="378"/>
        <v>0</v>
      </c>
      <c r="L550" s="391">
        <f t="shared" si="378"/>
        <v>0</v>
      </c>
      <c r="M550" s="391">
        <f t="shared" si="378"/>
        <v>0</v>
      </c>
      <c r="N550" s="391">
        <f t="shared" si="378"/>
        <v>0</v>
      </c>
      <c r="O550" s="391">
        <f t="shared" si="378"/>
        <v>0</v>
      </c>
      <c r="P550" s="391">
        <f t="shared" si="378"/>
        <v>0</v>
      </c>
      <c r="Q550" s="391">
        <f t="shared" si="378"/>
        <v>0</v>
      </c>
      <c r="R550" s="391">
        <f t="shared" si="378"/>
        <v>0</v>
      </c>
      <c r="S550" s="391">
        <f t="shared" si="378"/>
        <v>0</v>
      </c>
      <c r="T550" s="391">
        <f t="shared" si="378"/>
        <v>0</v>
      </c>
      <c r="U550" s="391">
        <f t="shared" si="378"/>
        <v>0</v>
      </c>
      <c r="V550" s="391">
        <f t="shared" si="378"/>
        <v>0</v>
      </c>
      <c r="W550" s="1"/>
    </row>
    <row r="551" spans="1:23">
      <c r="A551" s="329">
        <v>414</v>
      </c>
      <c r="B551" s="330">
        <f>B552+B553</f>
        <v>0</v>
      </c>
      <c r="C551" s="323"/>
      <c r="D551" s="323"/>
      <c r="E551" s="323"/>
      <c r="F551" s="388">
        <v>244</v>
      </c>
      <c r="G551" s="394">
        <f t="shared" si="344"/>
        <v>0</v>
      </c>
      <c r="H551" s="390">
        <f>H552+H553</f>
        <v>0</v>
      </c>
      <c r="I551" s="390">
        <f t="shared" ref="I551:V551" si="379">I552+I553</f>
        <v>0</v>
      </c>
      <c r="J551" s="390">
        <f t="shared" si="379"/>
        <v>0</v>
      </c>
      <c r="K551" s="390">
        <f t="shared" si="379"/>
        <v>0</v>
      </c>
      <c r="L551" s="390">
        <f t="shared" si="379"/>
        <v>0</v>
      </c>
      <c r="M551" s="390">
        <f t="shared" si="379"/>
        <v>0</v>
      </c>
      <c r="N551" s="390">
        <f t="shared" si="379"/>
        <v>0</v>
      </c>
      <c r="O551" s="390">
        <f t="shared" si="379"/>
        <v>0</v>
      </c>
      <c r="P551" s="390">
        <f t="shared" si="379"/>
        <v>0</v>
      </c>
      <c r="Q551" s="390">
        <f t="shared" si="379"/>
        <v>0</v>
      </c>
      <c r="R551" s="390">
        <f t="shared" si="379"/>
        <v>0</v>
      </c>
      <c r="S551" s="390">
        <f t="shared" si="379"/>
        <v>0</v>
      </c>
      <c r="T551" s="390">
        <f t="shared" si="379"/>
        <v>0</v>
      </c>
      <c r="U551" s="390">
        <f t="shared" si="379"/>
        <v>0</v>
      </c>
      <c r="V551" s="390">
        <f t="shared" si="379"/>
        <v>0</v>
      </c>
      <c r="W551" s="1"/>
    </row>
    <row r="552" spans="1:23">
      <c r="A552" s="341">
        <v>226</v>
      </c>
      <c r="B552" s="323">
        <f>G178</f>
        <v>0</v>
      </c>
      <c r="C552" s="323"/>
      <c r="D552" s="323"/>
      <c r="E552" s="323"/>
      <c r="F552" s="387">
        <v>226</v>
      </c>
      <c r="G552" s="396">
        <f t="shared" si="344"/>
        <v>0</v>
      </c>
      <c r="H552" s="391">
        <f>H178</f>
        <v>0</v>
      </c>
      <c r="I552" s="391">
        <f t="shared" ref="I552:V552" si="380">I178</f>
        <v>0</v>
      </c>
      <c r="J552" s="391">
        <f t="shared" si="380"/>
        <v>0</v>
      </c>
      <c r="K552" s="391">
        <f t="shared" si="380"/>
        <v>0</v>
      </c>
      <c r="L552" s="391">
        <f t="shared" si="380"/>
        <v>0</v>
      </c>
      <c r="M552" s="391">
        <f t="shared" si="380"/>
        <v>0</v>
      </c>
      <c r="N552" s="391">
        <f t="shared" si="380"/>
        <v>0</v>
      </c>
      <c r="O552" s="391">
        <f t="shared" si="380"/>
        <v>0</v>
      </c>
      <c r="P552" s="391">
        <f t="shared" si="380"/>
        <v>0</v>
      </c>
      <c r="Q552" s="391">
        <f t="shared" si="380"/>
        <v>0</v>
      </c>
      <c r="R552" s="391">
        <f t="shared" si="380"/>
        <v>0</v>
      </c>
      <c r="S552" s="391">
        <f t="shared" si="380"/>
        <v>0</v>
      </c>
      <c r="T552" s="391">
        <f t="shared" si="380"/>
        <v>0</v>
      </c>
      <c r="U552" s="391">
        <f t="shared" si="380"/>
        <v>0</v>
      </c>
      <c r="V552" s="391">
        <f t="shared" si="380"/>
        <v>0</v>
      </c>
      <c r="W552" s="1"/>
    </row>
    <row r="553" spans="1:23">
      <c r="A553" s="333">
        <v>310</v>
      </c>
      <c r="B553" s="320">
        <f>G175</f>
        <v>0</v>
      </c>
      <c r="C553" s="323"/>
      <c r="D553" s="323"/>
      <c r="E553" s="323"/>
      <c r="F553" s="385">
        <v>310</v>
      </c>
      <c r="G553" s="396">
        <f t="shared" si="344"/>
        <v>0</v>
      </c>
      <c r="H553" s="391">
        <f>H175</f>
        <v>0</v>
      </c>
      <c r="I553" s="391">
        <f t="shared" ref="I553:V553" si="381">I175</f>
        <v>0</v>
      </c>
      <c r="J553" s="391">
        <f t="shared" si="381"/>
        <v>0</v>
      </c>
      <c r="K553" s="391">
        <f t="shared" si="381"/>
        <v>0</v>
      </c>
      <c r="L553" s="391">
        <f t="shared" si="381"/>
        <v>0</v>
      </c>
      <c r="M553" s="391">
        <f t="shared" si="381"/>
        <v>0</v>
      </c>
      <c r="N553" s="391">
        <f t="shared" si="381"/>
        <v>0</v>
      </c>
      <c r="O553" s="391">
        <f t="shared" si="381"/>
        <v>0</v>
      </c>
      <c r="P553" s="391">
        <f t="shared" si="381"/>
        <v>0</v>
      </c>
      <c r="Q553" s="391">
        <f t="shared" si="381"/>
        <v>0</v>
      </c>
      <c r="R553" s="391">
        <f t="shared" si="381"/>
        <v>0</v>
      </c>
      <c r="S553" s="391">
        <f t="shared" si="381"/>
        <v>0</v>
      </c>
      <c r="T553" s="391">
        <f t="shared" si="381"/>
        <v>0</v>
      </c>
      <c r="U553" s="391">
        <f t="shared" si="381"/>
        <v>0</v>
      </c>
      <c r="V553" s="391">
        <f t="shared" si="381"/>
        <v>0</v>
      </c>
      <c r="W553" s="1"/>
    </row>
    <row r="554" spans="1:23">
      <c r="A554" s="335" t="s">
        <v>335</v>
      </c>
      <c r="B554" s="332">
        <f>B555</f>
        <v>12349031.999</v>
      </c>
      <c r="C554" s="323"/>
      <c r="D554" s="323"/>
      <c r="E554" s="323"/>
      <c r="F554" s="386" t="s">
        <v>335</v>
      </c>
      <c r="G554" s="332">
        <f t="shared" si="344"/>
        <v>12349031.999</v>
      </c>
      <c r="H554" s="392">
        <f>H555</f>
        <v>12.731999999999999</v>
      </c>
      <c r="I554" s="392">
        <f t="shared" ref="I554:V554" si="382">I555</f>
        <v>910570</v>
      </c>
      <c r="J554" s="392">
        <f t="shared" si="382"/>
        <v>164690</v>
      </c>
      <c r="K554" s="392">
        <f t="shared" si="382"/>
        <v>216814</v>
      </c>
      <c r="L554" s="392">
        <f t="shared" si="382"/>
        <v>316.589</v>
      </c>
      <c r="M554" s="392">
        <f t="shared" si="382"/>
        <v>262840</v>
      </c>
      <c r="N554" s="392">
        <f t="shared" si="382"/>
        <v>10218027</v>
      </c>
      <c r="O554" s="392">
        <f t="shared" si="382"/>
        <v>76363</v>
      </c>
      <c r="P554" s="392">
        <f t="shared" si="382"/>
        <v>146239</v>
      </c>
      <c r="Q554" s="392">
        <f t="shared" si="382"/>
        <v>84661</v>
      </c>
      <c r="R554" s="392">
        <f t="shared" si="382"/>
        <v>23697</v>
      </c>
      <c r="S554" s="392">
        <f t="shared" si="382"/>
        <v>164355</v>
      </c>
      <c r="T554" s="392">
        <f t="shared" si="382"/>
        <v>1000.678</v>
      </c>
      <c r="U554" s="392">
        <f t="shared" si="382"/>
        <v>48042</v>
      </c>
      <c r="V554" s="392">
        <f t="shared" si="382"/>
        <v>31404</v>
      </c>
      <c r="W554" s="1"/>
    </row>
    <row r="555" spans="1:23">
      <c r="A555" s="329">
        <v>244</v>
      </c>
      <c r="B555" s="330">
        <f>B556+B557+B558+B559+B560+B561</f>
        <v>12349031.999</v>
      </c>
      <c r="C555" s="323"/>
      <c r="D555" s="323"/>
      <c r="E555" s="323"/>
      <c r="F555" s="384">
        <v>244</v>
      </c>
      <c r="G555" s="394">
        <f t="shared" si="344"/>
        <v>12349031.999</v>
      </c>
      <c r="H555" s="390">
        <f>H556+H557+H558+H559+H560+H561</f>
        <v>12.731999999999999</v>
      </c>
      <c r="I555" s="390">
        <f t="shared" ref="I555:V555" si="383">I556+I557+I558+I559+I560+I561</f>
        <v>910570</v>
      </c>
      <c r="J555" s="390">
        <f t="shared" si="383"/>
        <v>164690</v>
      </c>
      <c r="K555" s="390">
        <f t="shared" si="383"/>
        <v>216814</v>
      </c>
      <c r="L555" s="390">
        <f t="shared" si="383"/>
        <v>316.589</v>
      </c>
      <c r="M555" s="390">
        <f t="shared" si="383"/>
        <v>262840</v>
      </c>
      <c r="N555" s="390">
        <f t="shared" si="383"/>
        <v>10218027</v>
      </c>
      <c r="O555" s="390">
        <f t="shared" si="383"/>
        <v>76363</v>
      </c>
      <c r="P555" s="390">
        <f t="shared" si="383"/>
        <v>146239</v>
      </c>
      <c r="Q555" s="390">
        <f t="shared" si="383"/>
        <v>84661</v>
      </c>
      <c r="R555" s="390">
        <f t="shared" si="383"/>
        <v>23697</v>
      </c>
      <c r="S555" s="390">
        <f t="shared" si="383"/>
        <v>164355</v>
      </c>
      <c r="T555" s="390">
        <f t="shared" si="383"/>
        <v>1000.678</v>
      </c>
      <c r="U555" s="390">
        <f t="shared" si="383"/>
        <v>48042</v>
      </c>
      <c r="V555" s="390">
        <f t="shared" si="383"/>
        <v>31404</v>
      </c>
      <c r="W555" s="1"/>
    </row>
    <row r="556" spans="1:23">
      <c r="A556" s="333">
        <v>222</v>
      </c>
      <c r="B556" s="320">
        <f>G191+G203+G212</f>
        <v>0</v>
      </c>
      <c r="C556" s="323"/>
      <c r="D556" s="323"/>
      <c r="E556" s="323"/>
      <c r="F556" s="385">
        <v>222</v>
      </c>
      <c r="G556" s="396">
        <f t="shared" si="344"/>
        <v>0</v>
      </c>
      <c r="H556" s="391">
        <f>H191+H203++H212</f>
        <v>0</v>
      </c>
      <c r="I556" s="391">
        <f t="shared" ref="I556:V556" si="384">I191+I203++I212</f>
        <v>0</v>
      </c>
      <c r="J556" s="391">
        <f t="shared" si="384"/>
        <v>0</v>
      </c>
      <c r="K556" s="391">
        <f t="shared" si="384"/>
        <v>0</v>
      </c>
      <c r="L556" s="391">
        <f t="shared" si="384"/>
        <v>0</v>
      </c>
      <c r="M556" s="391">
        <f t="shared" si="384"/>
        <v>0</v>
      </c>
      <c r="N556" s="391">
        <f t="shared" si="384"/>
        <v>0</v>
      </c>
      <c r="O556" s="391">
        <f t="shared" si="384"/>
        <v>0</v>
      </c>
      <c r="P556" s="391">
        <f t="shared" si="384"/>
        <v>0</v>
      </c>
      <c r="Q556" s="391">
        <f t="shared" si="384"/>
        <v>0</v>
      </c>
      <c r="R556" s="391">
        <f t="shared" si="384"/>
        <v>0</v>
      </c>
      <c r="S556" s="391">
        <f t="shared" si="384"/>
        <v>0</v>
      </c>
      <c r="T556" s="391">
        <f t="shared" si="384"/>
        <v>0</v>
      </c>
      <c r="U556" s="391">
        <f t="shared" si="384"/>
        <v>0</v>
      </c>
      <c r="V556" s="391">
        <f t="shared" si="384"/>
        <v>0</v>
      </c>
      <c r="W556" s="1"/>
    </row>
    <row r="557" spans="1:23">
      <c r="A557" s="333">
        <v>223</v>
      </c>
      <c r="B557" s="320">
        <f>G182+G183</f>
        <v>2715982.2990000001</v>
      </c>
      <c r="C557" s="323"/>
      <c r="D557" s="323"/>
      <c r="E557" s="323"/>
      <c r="F557" s="385">
        <v>223</v>
      </c>
      <c r="G557" s="396">
        <f t="shared" si="344"/>
        <v>2715982.2990000001</v>
      </c>
      <c r="H557" s="391">
        <f>H182+H183</f>
        <v>12.731999999999999</v>
      </c>
      <c r="I557" s="391">
        <f t="shared" ref="I557:V557" si="385">I182+I183</f>
        <v>642695</v>
      </c>
      <c r="J557" s="391">
        <f t="shared" si="385"/>
        <v>134690</v>
      </c>
      <c r="K557" s="391">
        <f t="shared" si="385"/>
        <v>148164</v>
      </c>
      <c r="L557" s="391">
        <f t="shared" si="385"/>
        <v>316.589</v>
      </c>
      <c r="M557" s="391">
        <f t="shared" si="385"/>
        <v>67240</v>
      </c>
      <c r="N557" s="391">
        <f t="shared" si="385"/>
        <v>1166457</v>
      </c>
      <c r="O557" s="391">
        <f t="shared" si="385"/>
        <v>76363</v>
      </c>
      <c r="P557" s="391">
        <f t="shared" si="385"/>
        <v>145239</v>
      </c>
      <c r="Q557" s="391">
        <f t="shared" si="385"/>
        <v>84661</v>
      </c>
      <c r="R557" s="391">
        <f t="shared" si="385"/>
        <v>23697</v>
      </c>
      <c r="S557" s="391">
        <f t="shared" si="385"/>
        <v>154355</v>
      </c>
      <c r="T557" s="391">
        <f t="shared" si="385"/>
        <v>645.97799999999995</v>
      </c>
      <c r="U557" s="391">
        <f t="shared" si="385"/>
        <v>40042</v>
      </c>
      <c r="V557" s="391">
        <f t="shared" si="385"/>
        <v>31404</v>
      </c>
      <c r="W557" s="1"/>
    </row>
    <row r="558" spans="1:23">
      <c r="A558" s="321">
        <v>225</v>
      </c>
      <c r="B558" s="320">
        <f>G184+G192+G197+G199+G202+G209+G213+G223+G224</f>
        <v>3306581</v>
      </c>
      <c r="C558" s="323"/>
      <c r="D558" s="323"/>
      <c r="E558" s="323"/>
      <c r="F558" s="385">
        <v>225</v>
      </c>
      <c r="G558" s="396">
        <f t="shared" si="344"/>
        <v>3306581</v>
      </c>
      <c r="H558" s="391">
        <f>H184+H192+H197+H199+H202+H209+H213+H223+H224</f>
        <v>0</v>
      </c>
      <c r="I558" s="391">
        <f t="shared" ref="I558:V558" si="386">I184+I192+I197+I199+I202+I209+I213+I223+I224</f>
        <v>267875</v>
      </c>
      <c r="J558" s="391">
        <f t="shared" si="386"/>
        <v>30000</v>
      </c>
      <c r="K558" s="391">
        <f t="shared" si="386"/>
        <v>48650</v>
      </c>
      <c r="L558" s="391">
        <f t="shared" si="386"/>
        <v>0</v>
      </c>
      <c r="M558" s="391">
        <f t="shared" si="386"/>
        <v>100000</v>
      </c>
      <c r="N558" s="391">
        <f t="shared" si="386"/>
        <v>2850000</v>
      </c>
      <c r="O558" s="391">
        <f t="shared" si="386"/>
        <v>0</v>
      </c>
      <c r="P558" s="391">
        <f t="shared" si="386"/>
        <v>0</v>
      </c>
      <c r="Q558" s="391">
        <f t="shared" si="386"/>
        <v>0</v>
      </c>
      <c r="R558" s="391">
        <f t="shared" si="386"/>
        <v>0</v>
      </c>
      <c r="S558" s="391">
        <f t="shared" si="386"/>
        <v>10000</v>
      </c>
      <c r="T558" s="391">
        <f t="shared" si="386"/>
        <v>56</v>
      </c>
      <c r="U558" s="391">
        <f t="shared" si="386"/>
        <v>0</v>
      </c>
      <c r="V558" s="391">
        <f t="shared" si="386"/>
        <v>0</v>
      </c>
      <c r="W558" s="1"/>
    </row>
    <row r="559" spans="1:23">
      <c r="A559" s="333">
        <v>226</v>
      </c>
      <c r="B559" s="320">
        <f>G185+G193+G204+G214+G219+G222</f>
        <v>150185</v>
      </c>
      <c r="C559" s="323"/>
      <c r="D559" s="323"/>
      <c r="E559" s="323"/>
      <c r="F559" s="385">
        <v>226</v>
      </c>
      <c r="G559" s="396">
        <f t="shared" si="344"/>
        <v>150185</v>
      </c>
      <c r="H559" s="391">
        <f>H185+H193+H204+H214+H219+H222</f>
        <v>0</v>
      </c>
      <c r="I559" s="391">
        <f t="shared" ref="I559:V559" si="387">I185+I193+I204+I214+I219+I222</f>
        <v>0</v>
      </c>
      <c r="J559" s="391">
        <f t="shared" si="387"/>
        <v>0</v>
      </c>
      <c r="K559" s="391">
        <f t="shared" si="387"/>
        <v>0</v>
      </c>
      <c r="L559" s="391">
        <f t="shared" si="387"/>
        <v>0</v>
      </c>
      <c r="M559" s="391">
        <f t="shared" si="387"/>
        <v>0</v>
      </c>
      <c r="N559" s="391">
        <f t="shared" si="387"/>
        <v>150000</v>
      </c>
      <c r="O559" s="391">
        <f t="shared" si="387"/>
        <v>0</v>
      </c>
      <c r="P559" s="391">
        <f t="shared" si="387"/>
        <v>0</v>
      </c>
      <c r="Q559" s="391">
        <f t="shared" si="387"/>
        <v>0</v>
      </c>
      <c r="R559" s="391">
        <f t="shared" si="387"/>
        <v>0</v>
      </c>
      <c r="S559" s="391">
        <f t="shared" si="387"/>
        <v>0</v>
      </c>
      <c r="T559" s="391">
        <f t="shared" si="387"/>
        <v>185</v>
      </c>
      <c r="U559" s="391">
        <f t="shared" si="387"/>
        <v>0</v>
      </c>
      <c r="V559" s="391">
        <f t="shared" si="387"/>
        <v>0</v>
      </c>
      <c r="W559" s="1"/>
    </row>
    <row r="560" spans="1:23">
      <c r="A560" s="321">
        <v>310</v>
      </c>
      <c r="B560" s="320">
        <f>G186+G194+G210+G216+G221+G215+H205</f>
        <v>5550000</v>
      </c>
      <c r="C560" s="323"/>
      <c r="D560" s="323"/>
      <c r="E560" s="323"/>
      <c r="F560" s="385">
        <v>310</v>
      </c>
      <c r="G560" s="396">
        <f t="shared" si="344"/>
        <v>5550000</v>
      </c>
      <c r="H560" s="391">
        <f>H186+H194+H210+H216+H221+H215+H205</f>
        <v>0</v>
      </c>
      <c r="I560" s="391">
        <f t="shared" ref="I560:V560" si="388">I186+I194+I210+I216+I221+I215+I205</f>
        <v>0</v>
      </c>
      <c r="J560" s="391">
        <f t="shared" si="388"/>
        <v>0</v>
      </c>
      <c r="K560" s="391">
        <f t="shared" si="388"/>
        <v>0</v>
      </c>
      <c r="L560" s="391">
        <f t="shared" si="388"/>
        <v>0</v>
      </c>
      <c r="M560" s="391">
        <f t="shared" si="388"/>
        <v>50000</v>
      </c>
      <c r="N560" s="391">
        <f t="shared" si="388"/>
        <v>5500000</v>
      </c>
      <c r="O560" s="391">
        <f t="shared" si="388"/>
        <v>0</v>
      </c>
      <c r="P560" s="391">
        <f t="shared" si="388"/>
        <v>0</v>
      </c>
      <c r="Q560" s="391">
        <f t="shared" si="388"/>
        <v>0</v>
      </c>
      <c r="R560" s="391">
        <f t="shared" si="388"/>
        <v>0</v>
      </c>
      <c r="S560" s="391">
        <f t="shared" si="388"/>
        <v>0</v>
      </c>
      <c r="T560" s="391">
        <f t="shared" si="388"/>
        <v>0</v>
      </c>
      <c r="U560" s="391">
        <f t="shared" si="388"/>
        <v>0</v>
      </c>
      <c r="V560" s="391">
        <f t="shared" si="388"/>
        <v>0</v>
      </c>
      <c r="W560" s="1"/>
    </row>
    <row r="561" spans="1:23">
      <c r="A561" s="321">
        <v>340</v>
      </c>
      <c r="B561" s="320">
        <f>G188+G195+G200+G206+G217</f>
        <v>626283.69999999995</v>
      </c>
      <c r="C561" s="323"/>
      <c r="D561" s="323"/>
      <c r="E561" s="323"/>
      <c r="F561" s="385">
        <v>340</v>
      </c>
      <c r="G561" s="396">
        <f t="shared" si="344"/>
        <v>626283.69999999995</v>
      </c>
      <c r="H561" s="391">
        <f>H188+H195+H200+H206+H217</f>
        <v>0</v>
      </c>
      <c r="I561" s="391">
        <f t="shared" ref="I561:V561" si="389">I188+I195+I200+I206+I217</f>
        <v>0</v>
      </c>
      <c r="J561" s="391">
        <f t="shared" si="389"/>
        <v>0</v>
      </c>
      <c r="K561" s="391">
        <f t="shared" si="389"/>
        <v>20000</v>
      </c>
      <c r="L561" s="391">
        <f t="shared" si="389"/>
        <v>0</v>
      </c>
      <c r="M561" s="391">
        <f t="shared" si="389"/>
        <v>45600</v>
      </c>
      <c r="N561" s="391">
        <f t="shared" si="389"/>
        <v>551570</v>
      </c>
      <c r="O561" s="391">
        <f t="shared" si="389"/>
        <v>0</v>
      </c>
      <c r="P561" s="391">
        <f t="shared" si="389"/>
        <v>1000</v>
      </c>
      <c r="Q561" s="391">
        <f t="shared" si="389"/>
        <v>0</v>
      </c>
      <c r="R561" s="391">
        <f t="shared" si="389"/>
        <v>0</v>
      </c>
      <c r="S561" s="391">
        <f t="shared" si="389"/>
        <v>0</v>
      </c>
      <c r="T561" s="391">
        <f t="shared" si="389"/>
        <v>113.7</v>
      </c>
      <c r="U561" s="391">
        <f t="shared" si="389"/>
        <v>8000</v>
      </c>
      <c r="V561" s="391">
        <f t="shared" si="389"/>
        <v>0</v>
      </c>
      <c r="W561" s="1"/>
    </row>
    <row r="562" spans="1:23">
      <c r="A562" s="331" t="s">
        <v>336</v>
      </c>
      <c r="B562" s="332">
        <f>B563</f>
        <v>0</v>
      </c>
      <c r="C562" s="323"/>
      <c r="D562" s="323"/>
      <c r="E562" s="323"/>
      <c r="F562" s="386" t="s">
        <v>336</v>
      </c>
      <c r="G562" s="332">
        <f t="shared" si="344"/>
        <v>0</v>
      </c>
      <c r="H562" s="392">
        <f>H563</f>
        <v>0</v>
      </c>
      <c r="I562" s="392">
        <f t="shared" ref="I562:V562" si="390">I563</f>
        <v>0</v>
      </c>
      <c r="J562" s="392">
        <f t="shared" si="390"/>
        <v>0</v>
      </c>
      <c r="K562" s="392">
        <f t="shared" si="390"/>
        <v>0</v>
      </c>
      <c r="L562" s="392">
        <f t="shared" si="390"/>
        <v>0</v>
      </c>
      <c r="M562" s="392">
        <f t="shared" si="390"/>
        <v>0</v>
      </c>
      <c r="N562" s="392">
        <f t="shared" si="390"/>
        <v>0</v>
      </c>
      <c r="O562" s="392">
        <f t="shared" si="390"/>
        <v>0</v>
      </c>
      <c r="P562" s="392">
        <f t="shared" si="390"/>
        <v>0</v>
      </c>
      <c r="Q562" s="392">
        <f t="shared" si="390"/>
        <v>0</v>
      </c>
      <c r="R562" s="392">
        <f t="shared" si="390"/>
        <v>0</v>
      </c>
      <c r="S562" s="392">
        <f t="shared" si="390"/>
        <v>0</v>
      </c>
      <c r="T562" s="392">
        <f t="shared" si="390"/>
        <v>0</v>
      </c>
      <c r="U562" s="392">
        <f t="shared" si="390"/>
        <v>0</v>
      </c>
      <c r="V562" s="392">
        <f t="shared" si="390"/>
        <v>0</v>
      </c>
      <c r="W562" s="1"/>
    </row>
    <row r="563" spans="1:23">
      <c r="A563" s="329">
        <v>244</v>
      </c>
      <c r="B563" s="330">
        <f>B564+B565+B566+B567+B568</f>
        <v>0</v>
      </c>
      <c r="C563" s="323"/>
      <c r="D563" s="323"/>
      <c r="E563" s="323"/>
      <c r="F563" s="384">
        <v>244</v>
      </c>
      <c r="G563" s="394">
        <f t="shared" si="344"/>
        <v>0</v>
      </c>
      <c r="H563" s="390">
        <f>H564+H565+H566+H567+H568</f>
        <v>0</v>
      </c>
      <c r="I563" s="390">
        <f t="shared" ref="I563:V563" si="391">I564+I565+I566+I567+I568</f>
        <v>0</v>
      </c>
      <c r="J563" s="390">
        <f t="shared" si="391"/>
        <v>0</v>
      </c>
      <c r="K563" s="390">
        <f t="shared" si="391"/>
        <v>0</v>
      </c>
      <c r="L563" s="390">
        <f t="shared" si="391"/>
        <v>0</v>
      </c>
      <c r="M563" s="390">
        <f t="shared" si="391"/>
        <v>0</v>
      </c>
      <c r="N563" s="390">
        <f t="shared" si="391"/>
        <v>0</v>
      </c>
      <c r="O563" s="390">
        <f t="shared" si="391"/>
        <v>0</v>
      </c>
      <c r="P563" s="390">
        <f t="shared" si="391"/>
        <v>0</v>
      </c>
      <c r="Q563" s="390">
        <f t="shared" si="391"/>
        <v>0</v>
      </c>
      <c r="R563" s="390">
        <f t="shared" si="391"/>
        <v>0</v>
      </c>
      <c r="S563" s="390">
        <f t="shared" si="391"/>
        <v>0</v>
      </c>
      <c r="T563" s="390">
        <f t="shared" si="391"/>
        <v>0</v>
      </c>
      <c r="U563" s="390">
        <f t="shared" si="391"/>
        <v>0</v>
      </c>
      <c r="V563" s="390">
        <f t="shared" si="391"/>
        <v>0</v>
      </c>
      <c r="W563" s="1"/>
    </row>
    <row r="564" spans="1:23">
      <c r="A564" s="333">
        <v>223</v>
      </c>
      <c r="B564" s="323">
        <f>G226</f>
        <v>0</v>
      </c>
      <c r="C564" s="323"/>
      <c r="D564" s="323"/>
      <c r="E564" s="323"/>
      <c r="F564" s="385">
        <v>223</v>
      </c>
      <c r="G564" s="396">
        <f t="shared" si="344"/>
        <v>0</v>
      </c>
      <c r="H564" s="391">
        <f>H226</f>
        <v>0</v>
      </c>
      <c r="I564" s="391">
        <f t="shared" ref="I564:V568" si="392">I226</f>
        <v>0</v>
      </c>
      <c r="J564" s="391">
        <f t="shared" si="392"/>
        <v>0</v>
      </c>
      <c r="K564" s="391">
        <f t="shared" si="392"/>
        <v>0</v>
      </c>
      <c r="L564" s="391">
        <f t="shared" si="392"/>
        <v>0</v>
      </c>
      <c r="M564" s="391">
        <f t="shared" si="392"/>
        <v>0</v>
      </c>
      <c r="N564" s="391">
        <f t="shared" si="392"/>
        <v>0</v>
      </c>
      <c r="O564" s="391">
        <f t="shared" si="392"/>
        <v>0</v>
      </c>
      <c r="P564" s="391">
        <f t="shared" si="392"/>
        <v>0</v>
      </c>
      <c r="Q564" s="391">
        <f t="shared" si="392"/>
        <v>0</v>
      </c>
      <c r="R564" s="391">
        <f t="shared" si="392"/>
        <v>0</v>
      </c>
      <c r="S564" s="391">
        <f t="shared" si="392"/>
        <v>0</v>
      </c>
      <c r="T564" s="391">
        <f t="shared" si="392"/>
        <v>0</v>
      </c>
      <c r="U564" s="391">
        <f t="shared" si="392"/>
        <v>0</v>
      </c>
      <c r="V564" s="391">
        <f t="shared" si="392"/>
        <v>0</v>
      </c>
      <c r="W564" s="1"/>
    </row>
    <row r="565" spans="1:23">
      <c r="A565" s="333">
        <v>225</v>
      </c>
      <c r="B565" s="323">
        <f>G227</f>
        <v>0</v>
      </c>
      <c r="C565" s="323"/>
      <c r="D565" s="323"/>
      <c r="E565" s="323"/>
      <c r="F565" s="385">
        <v>225</v>
      </c>
      <c r="G565" s="396">
        <f t="shared" si="344"/>
        <v>0</v>
      </c>
      <c r="H565" s="391">
        <f>H227</f>
        <v>0</v>
      </c>
      <c r="I565" s="391">
        <f t="shared" si="392"/>
        <v>0</v>
      </c>
      <c r="J565" s="391">
        <f t="shared" si="392"/>
        <v>0</v>
      </c>
      <c r="K565" s="391">
        <f t="shared" si="392"/>
        <v>0</v>
      </c>
      <c r="L565" s="391">
        <f t="shared" si="392"/>
        <v>0</v>
      </c>
      <c r="M565" s="391">
        <f t="shared" si="392"/>
        <v>0</v>
      </c>
      <c r="N565" s="391">
        <f t="shared" si="392"/>
        <v>0</v>
      </c>
      <c r="O565" s="391">
        <f t="shared" si="392"/>
        <v>0</v>
      </c>
      <c r="P565" s="391">
        <f t="shared" si="392"/>
        <v>0</v>
      </c>
      <c r="Q565" s="391">
        <f t="shared" si="392"/>
        <v>0</v>
      </c>
      <c r="R565" s="391">
        <f t="shared" si="392"/>
        <v>0</v>
      </c>
      <c r="S565" s="391">
        <f t="shared" si="392"/>
        <v>0</v>
      </c>
      <c r="T565" s="391">
        <f t="shared" si="392"/>
        <v>0</v>
      </c>
      <c r="U565" s="391">
        <f t="shared" si="392"/>
        <v>0</v>
      </c>
      <c r="V565" s="391">
        <f t="shared" si="392"/>
        <v>0</v>
      </c>
      <c r="W565" s="1"/>
    </row>
    <row r="566" spans="1:23">
      <c r="A566" s="333">
        <v>226</v>
      </c>
      <c r="B566" s="323">
        <f>G228</f>
        <v>0</v>
      </c>
      <c r="C566" s="323"/>
      <c r="D566" s="323"/>
      <c r="E566" s="323"/>
      <c r="F566" s="385">
        <v>226</v>
      </c>
      <c r="G566" s="396">
        <f t="shared" si="344"/>
        <v>0</v>
      </c>
      <c r="H566" s="391">
        <f>H228</f>
        <v>0</v>
      </c>
      <c r="I566" s="391">
        <f t="shared" si="392"/>
        <v>0</v>
      </c>
      <c r="J566" s="391">
        <f t="shared" si="392"/>
        <v>0</v>
      </c>
      <c r="K566" s="391">
        <f t="shared" si="392"/>
        <v>0</v>
      </c>
      <c r="L566" s="391">
        <f t="shared" si="392"/>
        <v>0</v>
      </c>
      <c r="M566" s="391">
        <f t="shared" si="392"/>
        <v>0</v>
      </c>
      <c r="N566" s="391">
        <f t="shared" si="392"/>
        <v>0</v>
      </c>
      <c r="O566" s="391">
        <f t="shared" si="392"/>
        <v>0</v>
      </c>
      <c r="P566" s="391">
        <f t="shared" si="392"/>
        <v>0</v>
      </c>
      <c r="Q566" s="391">
        <f t="shared" si="392"/>
        <v>0</v>
      </c>
      <c r="R566" s="391">
        <f t="shared" si="392"/>
        <v>0</v>
      </c>
      <c r="S566" s="391">
        <f t="shared" si="392"/>
        <v>0</v>
      </c>
      <c r="T566" s="391">
        <f t="shared" si="392"/>
        <v>0</v>
      </c>
      <c r="U566" s="391">
        <f t="shared" si="392"/>
        <v>0</v>
      </c>
      <c r="V566" s="391">
        <f t="shared" si="392"/>
        <v>0</v>
      </c>
      <c r="W566" s="1"/>
    </row>
    <row r="567" spans="1:23">
      <c r="A567" s="333">
        <v>310</v>
      </c>
      <c r="B567" s="323">
        <f>G229</f>
        <v>0</v>
      </c>
      <c r="C567" s="323"/>
      <c r="D567" s="323"/>
      <c r="E567" s="323"/>
      <c r="F567" s="385">
        <v>310</v>
      </c>
      <c r="G567" s="396">
        <f t="shared" si="344"/>
        <v>0</v>
      </c>
      <c r="H567" s="391">
        <f>H229</f>
        <v>0</v>
      </c>
      <c r="I567" s="391">
        <f t="shared" si="392"/>
        <v>0</v>
      </c>
      <c r="J567" s="391">
        <f t="shared" si="392"/>
        <v>0</v>
      </c>
      <c r="K567" s="391">
        <f t="shared" si="392"/>
        <v>0</v>
      </c>
      <c r="L567" s="391">
        <f t="shared" si="392"/>
        <v>0</v>
      </c>
      <c r="M567" s="391">
        <f t="shared" si="392"/>
        <v>0</v>
      </c>
      <c r="N567" s="391">
        <f t="shared" si="392"/>
        <v>0</v>
      </c>
      <c r="O567" s="391">
        <f t="shared" si="392"/>
        <v>0</v>
      </c>
      <c r="P567" s="391">
        <f t="shared" si="392"/>
        <v>0</v>
      </c>
      <c r="Q567" s="391">
        <f t="shared" si="392"/>
        <v>0</v>
      </c>
      <c r="R567" s="391">
        <f t="shared" si="392"/>
        <v>0</v>
      </c>
      <c r="S567" s="391">
        <f t="shared" si="392"/>
        <v>0</v>
      </c>
      <c r="T567" s="391">
        <f t="shared" si="392"/>
        <v>0</v>
      </c>
      <c r="U567" s="391">
        <f t="shared" si="392"/>
        <v>0</v>
      </c>
      <c r="V567" s="391">
        <f t="shared" si="392"/>
        <v>0</v>
      </c>
      <c r="W567" s="1"/>
    </row>
    <row r="568" spans="1:23">
      <c r="A568" s="321">
        <v>340</v>
      </c>
      <c r="B568" s="323">
        <f>G230</f>
        <v>0</v>
      </c>
      <c r="C568" s="323"/>
      <c r="D568" s="323"/>
      <c r="E568" s="323"/>
      <c r="F568" s="385">
        <v>340</v>
      </c>
      <c r="G568" s="396">
        <f t="shared" si="344"/>
        <v>0</v>
      </c>
      <c r="H568" s="391">
        <f>H230</f>
        <v>0</v>
      </c>
      <c r="I568" s="391">
        <f t="shared" si="392"/>
        <v>0</v>
      </c>
      <c r="J568" s="391">
        <f t="shared" si="392"/>
        <v>0</v>
      </c>
      <c r="K568" s="391">
        <f t="shared" si="392"/>
        <v>0</v>
      </c>
      <c r="L568" s="391">
        <f t="shared" si="392"/>
        <v>0</v>
      </c>
      <c r="M568" s="391">
        <f t="shared" si="392"/>
        <v>0</v>
      </c>
      <c r="N568" s="391">
        <f t="shared" si="392"/>
        <v>0</v>
      </c>
      <c r="O568" s="391">
        <f t="shared" si="392"/>
        <v>0</v>
      </c>
      <c r="P568" s="391">
        <f t="shared" si="392"/>
        <v>0</v>
      </c>
      <c r="Q568" s="391">
        <f t="shared" si="392"/>
        <v>0</v>
      </c>
      <c r="R568" s="391">
        <f t="shared" si="392"/>
        <v>0</v>
      </c>
      <c r="S568" s="391">
        <f t="shared" si="392"/>
        <v>0</v>
      </c>
      <c r="T568" s="391">
        <f t="shared" si="392"/>
        <v>0</v>
      </c>
      <c r="U568" s="391">
        <f t="shared" si="392"/>
        <v>0</v>
      </c>
      <c r="V568" s="391">
        <f t="shared" si="392"/>
        <v>0</v>
      </c>
      <c r="W568" s="1"/>
    </row>
    <row r="569" spans="1:23">
      <c r="A569" s="331" t="s">
        <v>337</v>
      </c>
      <c r="B569" s="332">
        <f>B570+B572+B574+B583+B585+B587+B589</f>
        <v>9785352.5999999996</v>
      </c>
      <c r="C569" s="323"/>
      <c r="D569" s="323"/>
      <c r="E569" s="323"/>
      <c r="F569" s="386" t="s">
        <v>337</v>
      </c>
      <c r="G569" s="332">
        <f t="shared" si="344"/>
        <v>9785352.5999999996</v>
      </c>
      <c r="H569" s="392">
        <f>H570+H572+H574+H583+H585+H587+H589</f>
        <v>272</v>
      </c>
      <c r="I569" s="392">
        <f t="shared" ref="I569:V569" si="393">I570+I572+I574+I583+I585+I587+I589</f>
        <v>860000</v>
      </c>
      <c r="J569" s="392">
        <f t="shared" si="393"/>
        <v>1180000</v>
      </c>
      <c r="K569" s="392">
        <f t="shared" si="393"/>
        <v>744000</v>
      </c>
      <c r="L569" s="392">
        <f t="shared" si="393"/>
        <v>840.6</v>
      </c>
      <c r="M569" s="392">
        <f t="shared" si="393"/>
        <v>664050</v>
      </c>
      <c r="N569" s="392">
        <f t="shared" si="393"/>
        <v>2100940</v>
      </c>
      <c r="O569" s="392">
        <f t="shared" si="393"/>
        <v>1041000</v>
      </c>
      <c r="P569" s="392">
        <f t="shared" si="393"/>
        <v>205200</v>
      </c>
      <c r="Q569" s="392">
        <f t="shared" si="393"/>
        <v>1182000</v>
      </c>
      <c r="R569" s="392">
        <f t="shared" si="393"/>
        <v>365000</v>
      </c>
      <c r="S569" s="392">
        <f t="shared" si="393"/>
        <v>775000</v>
      </c>
      <c r="T569" s="392">
        <f t="shared" si="393"/>
        <v>1050</v>
      </c>
      <c r="U569" s="392">
        <f t="shared" si="393"/>
        <v>0</v>
      </c>
      <c r="V569" s="392">
        <f t="shared" si="393"/>
        <v>666000</v>
      </c>
      <c r="W569" s="1"/>
    </row>
    <row r="570" spans="1:23">
      <c r="A570" s="329">
        <v>242</v>
      </c>
      <c r="B570" s="342">
        <f>B571</f>
        <v>20000</v>
      </c>
      <c r="C570" s="340"/>
      <c r="D570" s="340"/>
      <c r="E570" s="340"/>
      <c r="F570" s="384">
        <v>242</v>
      </c>
      <c r="G570" s="394">
        <f t="shared" si="344"/>
        <v>20000</v>
      </c>
      <c r="H570" s="390">
        <f>H571</f>
        <v>0</v>
      </c>
      <c r="I570" s="390">
        <f t="shared" ref="I570:V570" si="394">I571</f>
        <v>0</v>
      </c>
      <c r="J570" s="390">
        <f t="shared" si="394"/>
        <v>0</v>
      </c>
      <c r="K570" s="390">
        <f t="shared" si="394"/>
        <v>20000</v>
      </c>
      <c r="L570" s="390">
        <f t="shared" si="394"/>
        <v>0</v>
      </c>
      <c r="M570" s="390">
        <f t="shared" si="394"/>
        <v>0</v>
      </c>
      <c r="N570" s="390">
        <f t="shared" si="394"/>
        <v>0</v>
      </c>
      <c r="O570" s="390">
        <f t="shared" si="394"/>
        <v>0</v>
      </c>
      <c r="P570" s="390">
        <f t="shared" si="394"/>
        <v>0</v>
      </c>
      <c r="Q570" s="390">
        <f t="shared" si="394"/>
        <v>0</v>
      </c>
      <c r="R570" s="390">
        <f t="shared" si="394"/>
        <v>0</v>
      </c>
      <c r="S570" s="390">
        <f t="shared" si="394"/>
        <v>0</v>
      </c>
      <c r="T570" s="390">
        <f t="shared" si="394"/>
        <v>0</v>
      </c>
      <c r="U570" s="390">
        <f t="shared" si="394"/>
        <v>0</v>
      </c>
      <c r="V570" s="390">
        <f t="shared" si="394"/>
        <v>0</v>
      </c>
      <c r="W570" s="1"/>
    </row>
    <row r="571" spans="1:23">
      <c r="A571" s="321">
        <v>221</v>
      </c>
      <c r="B571" s="320">
        <f>G234</f>
        <v>20000</v>
      </c>
      <c r="C571" s="323"/>
      <c r="D571" s="323"/>
      <c r="E571" s="323"/>
      <c r="F571" s="385">
        <v>221</v>
      </c>
      <c r="G571" s="396">
        <f t="shared" si="344"/>
        <v>20000</v>
      </c>
      <c r="H571" s="391">
        <f>H234</f>
        <v>0</v>
      </c>
      <c r="I571" s="391">
        <f t="shared" ref="I571:V571" si="395">I234</f>
        <v>0</v>
      </c>
      <c r="J571" s="391">
        <f t="shared" si="395"/>
        <v>0</v>
      </c>
      <c r="K571" s="391">
        <f t="shared" si="395"/>
        <v>20000</v>
      </c>
      <c r="L571" s="391">
        <f t="shared" si="395"/>
        <v>0</v>
      </c>
      <c r="M571" s="391">
        <f t="shared" si="395"/>
        <v>0</v>
      </c>
      <c r="N571" s="391">
        <f t="shared" si="395"/>
        <v>0</v>
      </c>
      <c r="O571" s="391">
        <f t="shared" si="395"/>
        <v>0</v>
      </c>
      <c r="P571" s="391">
        <f t="shared" si="395"/>
        <v>0</v>
      </c>
      <c r="Q571" s="391">
        <f t="shared" si="395"/>
        <v>0</v>
      </c>
      <c r="R571" s="391">
        <f t="shared" si="395"/>
        <v>0</v>
      </c>
      <c r="S571" s="391">
        <f t="shared" si="395"/>
        <v>0</v>
      </c>
      <c r="T571" s="391">
        <f t="shared" si="395"/>
        <v>0</v>
      </c>
      <c r="U571" s="391">
        <f t="shared" si="395"/>
        <v>0</v>
      </c>
      <c r="V571" s="391">
        <f t="shared" si="395"/>
        <v>0</v>
      </c>
      <c r="W571" s="1"/>
    </row>
    <row r="572" spans="1:23">
      <c r="A572" s="329">
        <v>243</v>
      </c>
      <c r="B572" s="330">
        <f>B573</f>
        <v>0</v>
      </c>
      <c r="C572" s="323"/>
      <c r="D572" s="323"/>
      <c r="E572" s="323"/>
      <c r="F572" s="384">
        <v>243</v>
      </c>
      <c r="G572" s="394">
        <f t="shared" si="344"/>
        <v>0</v>
      </c>
      <c r="H572" s="390">
        <f>H573</f>
        <v>0</v>
      </c>
      <c r="I572" s="390">
        <f t="shared" ref="I572:V572" si="396">I573</f>
        <v>0</v>
      </c>
      <c r="J572" s="390">
        <f t="shared" si="396"/>
        <v>0</v>
      </c>
      <c r="K572" s="390">
        <f t="shared" si="396"/>
        <v>0</v>
      </c>
      <c r="L572" s="390">
        <f t="shared" si="396"/>
        <v>0</v>
      </c>
      <c r="M572" s="390">
        <f t="shared" si="396"/>
        <v>0</v>
      </c>
      <c r="N572" s="390">
        <f t="shared" si="396"/>
        <v>0</v>
      </c>
      <c r="O572" s="390">
        <f t="shared" si="396"/>
        <v>0</v>
      </c>
      <c r="P572" s="390">
        <f t="shared" si="396"/>
        <v>0</v>
      </c>
      <c r="Q572" s="390">
        <f t="shared" si="396"/>
        <v>0</v>
      </c>
      <c r="R572" s="390">
        <f t="shared" si="396"/>
        <v>0</v>
      </c>
      <c r="S572" s="390">
        <f t="shared" si="396"/>
        <v>0</v>
      </c>
      <c r="T572" s="390">
        <f t="shared" si="396"/>
        <v>0</v>
      </c>
      <c r="U572" s="390">
        <f t="shared" si="396"/>
        <v>0</v>
      </c>
      <c r="V572" s="390">
        <f t="shared" si="396"/>
        <v>0</v>
      </c>
      <c r="W572" s="1"/>
    </row>
    <row r="573" spans="1:23">
      <c r="A573" s="321">
        <v>225</v>
      </c>
      <c r="B573" s="320">
        <f>G246+G245</f>
        <v>0</v>
      </c>
      <c r="C573" s="323"/>
      <c r="D573" s="323"/>
      <c r="E573" s="323"/>
      <c r="F573" s="385">
        <v>225</v>
      </c>
      <c r="G573" s="396">
        <f t="shared" si="344"/>
        <v>0</v>
      </c>
      <c r="H573" s="391">
        <f>H245+H246</f>
        <v>0</v>
      </c>
      <c r="I573" s="391">
        <f t="shared" ref="I573:V573" si="397">I245+I246</f>
        <v>0</v>
      </c>
      <c r="J573" s="391">
        <f t="shared" si="397"/>
        <v>0</v>
      </c>
      <c r="K573" s="391">
        <f t="shared" si="397"/>
        <v>0</v>
      </c>
      <c r="L573" s="391">
        <f t="shared" si="397"/>
        <v>0</v>
      </c>
      <c r="M573" s="391">
        <f t="shared" si="397"/>
        <v>0</v>
      </c>
      <c r="N573" s="391">
        <f t="shared" si="397"/>
        <v>0</v>
      </c>
      <c r="O573" s="391">
        <f t="shared" si="397"/>
        <v>0</v>
      </c>
      <c r="P573" s="391">
        <f t="shared" si="397"/>
        <v>0</v>
      </c>
      <c r="Q573" s="391">
        <f t="shared" si="397"/>
        <v>0</v>
      </c>
      <c r="R573" s="391">
        <f t="shared" si="397"/>
        <v>0</v>
      </c>
      <c r="S573" s="391">
        <f t="shared" si="397"/>
        <v>0</v>
      </c>
      <c r="T573" s="391">
        <f t="shared" si="397"/>
        <v>0</v>
      </c>
      <c r="U573" s="391">
        <f t="shared" si="397"/>
        <v>0</v>
      </c>
      <c r="V573" s="391">
        <f t="shared" si="397"/>
        <v>0</v>
      </c>
      <c r="W573" s="1"/>
    </row>
    <row r="574" spans="1:23">
      <c r="A574" s="329">
        <v>244</v>
      </c>
      <c r="B574" s="330">
        <f>B575+B576+B577+B578+B579+B580+B581+B582</f>
        <v>1117419.6000000001</v>
      </c>
      <c r="C574" s="323"/>
      <c r="D574" s="323"/>
      <c r="E574" s="323"/>
      <c r="F574" s="384">
        <v>244</v>
      </c>
      <c r="G574" s="394">
        <f t="shared" si="344"/>
        <v>1117419.6000000001</v>
      </c>
      <c r="H574" s="390">
        <f>H575+H576+H577+H578+H579+H580+H581+H582</f>
        <v>0</v>
      </c>
      <c r="I574" s="390">
        <f t="shared" ref="I574:V574" si="398">I575+I576+I577+I578+I579+I580+I581+I582</f>
        <v>194000</v>
      </c>
      <c r="J574" s="390">
        <f t="shared" si="398"/>
        <v>50000</v>
      </c>
      <c r="K574" s="390">
        <f t="shared" si="398"/>
        <v>60000</v>
      </c>
      <c r="L574" s="390">
        <f t="shared" si="398"/>
        <v>229.6</v>
      </c>
      <c r="M574" s="390">
        <f t="shared" si="398"/>
        <v>463050</v>
      </c>
      <c r="N574" s="390">
        <f t="shared" si="398"/>
        <v>233940</v>
      </c>
      <c r="O574" s="390">
        <f t="shared" si="398"/>
        <v>11000</v>
      </c>
      <c r="P574" s="390">
        <f t="shared" si="398"/>
        <v>4200</v>
      </c>
      <c r="Q574" s="390">
        <f t="shared" si="398"/>
        <v>16000</v>
      </c>
      <c r="R574" s="390">
        <f t="shared" si="398"/>
        <v>0</v>
      </c>
      <c r="S574" s="390">
        <f t="shared" si="398"/>
        <v>15000</v>
      </c>
      <c r="T574" s="390">
        <f t="shared" si="398"/>
        <v>0</v>
      </c>
      <c r="U574" s="390">
        <f t="shared" si="398"/>
        <v>0</v>
      </c>
      <c r="V574" s="390">
        <f t="shared" si="398"/>
        <v>70000</v>
      </c>
      <c r="W574" s="1"/>
    </row>
    <row r="575" spans="1:23">
      <c r="A575" s="321">
        <v>221</v>
      </c>
      <c r="B575" s="320">
        <f>G235</f>
        <v>0</v>
      </c>
      <c r="C575" s="323"/>
      <c r="D575" s="323"/>
      <c r="E575" s="323"/>
      <c r="F575" s="385">
        <v>221</v>
      </c>
      <c r="G575" s="396">
        <f t="shared" si="344"/>
        <v>0</v>
      </c>
      <c r="H575" s="391">
        <f>H235</f>
        <v>0</v>
      </c>
      <c r="I575" s="391">
        <f t="shared" ref="I575:V577" si="399">I235</f>
        <v>0</v>
      </c>
      <c r="J575" s="391">
        <f t="shared" si="399"/>
        <v>0</v>
      </c>
      <c r="K575" s="391">
        <f t="shared" si="399"/>
        <v>0</v>
      </c>
      <c r="L575" s="391">
        <f t="shared" si="399"/>
        <v>0</v>
      </c>
      <c r="M575" s="391">
        <f t="shared" si="399"/>
        <v>0</v>
      </c>
      <c r="N575" s="391">
        <f t="shared" si="399"/>
        <v>0</v>
      </c>
      <c r="O575" s="391">
        <f t="shared" si="399"/>
        <v>0</v>
      </c>
      <c r="P575" s="391">
        <f t="shared" si="399"/>
        <v>0</v>
      </c>
      <c r="Q575" s="391">
        <f t="shared" si="399"/>
        <v>0</v>
      </c>
      <c r="R575" s="391">
        <f t="shared" si="399"/>
        <v>0</v>
      </c>
      <c r="S575" s="391">
        <f t="shared" si="399"/>
        <v>0</v>
      </c>
      <c r="T575" s="391">
        <f t="shared" si="399"/>
        <v>0</v>
      </c>
      <c r="U575" s="391">
        <f t="shared" si="399"/>
        <v>0</v>
      </c>
      <c r="V575" s="391">
        <f t="shared" si="399"/>
        <v>0</v>
      </c>
      <c r="W575" s="1"/>
    </row>
    <row r="576" spans="1:23">
      <c r="A576" s="321">
        <v>222</v>
      </c>
      <c r="B576" s="320">
        <f>G236</f>
        <v>0</v>
      </c>
      <c r="C576" s="323"/>
      <c r="D576" s="323"/>
      <c r="E576" s="323"/>
      <c r="F576" s="385">
        <v>222</v>
      </c>
      <c r="G576" s="396">
        <f t="shared" si="344"/>
        <v>0</v>
      </c>
      <c r="H576" s="391">
        <f>H236</f>
        <v>0</v>
      </c>
      <c r="I576" s="391">
        <f t="shared" si="399"/>
        <v>0</v>
      </c>
      <c r="J576" s="391">
        <f t="shared" si="399"/>
        <v>0</v>
      </c>
      <c r="K576" s="391">
        <f t="shared" si="399"/>
        <v>0</v>
      </c>
      <c r="L576" s="391">
        <f t="shared" si="399"/>
        <v>0</v>
      </c>
      <c r="M576" s="391">
        <f t="shared" si="399"/>
        <v>0</v>
      </c>
      <c r="N576" s="391">
        <f t="shared" si="399"/>
        <v>0</v>
      </c>
      <c r="O576" s="391">
        <f t="shared" si="399"/>
        <v>0</v>
      </c>
      <c r="P576" s="391">
        <f t="shared" si="399"/>
        <v>0</v>
      </c>
      <c r="Q576" s="391">
        <f t="shared" si="399"/>
        <v>0</v>
      </c>
      <c r="R576" s="391">
        <f t="shared" si="399"/>
        <v>0</v>
      </c>
      <c r="S576" s="391">
        <f t="shared" si="399"/>
        <v>0</v>
      </c>
      <c r="T576" s="391">
        <f t="shared" si="399"/>
        <v>0</v>
      </c>
      <c r="U576" s="391">
        <f t="shared" si="399"/>
        <v>0</v>
      </c>
      <c r="V576" s="391">
        <f t="shared" si="399"/>
        <v>0</v>
      </c>
      <c r="W576" s="1"/>
    </row>
    <row r="577" spans="1:23">
      <c r="A577" s="321">
        <v>223</v>
      </c>
      <c r="B577" s="320">
        <f>G237</f>
        <v>889419.6</v>
      </c>
      <c r="C577" s="323"/>
      <c r="D577" s="323"/>
      <c r="E577" s="323"/>
      <c r="F577" s="385">
        <v>223</v>
      </c>
      <c r="G577" s="396">
        <f t="shared" si="344"/>
        <v>889419.6</v>
      </c>
      <c r="H577" s="391">
        <f>H237</f>
        <v>0</v>
      </c>
      <c r="I577" s="391">
        <f t="shared" si="399"/>
        <v>194000</v>
      </c>
      <c r="J577" s="391">
        <f t="shared" si="399"/>
        <v>50000</v>
      </c>
      <c r="K577" s="391">
        <f t="shared" si="399"/>
        <v>60000</v>
      </c>
      <c r="L577" s="391">
        <f t="shared" si="399"/>
        <v>229.6</v>
      </c>
      <c r="M577" s="391">
        <f t="shared" si="399"/>
        <v>317050</v>
      </c>
      <c r="N577" s="391">
        <f t="shared" si="399"/>
        <v>233940</v>
      </c>
      <c r="O577" s="391">
        <f t="shared" si="399"/>
        <v>5000</v>
      </c>
      <c r="P577" s="391">
        <f t="shared" si="399"/>
        <v>4200</v>
      </c>
      <c r="Q577" s="391">
        <f t="shared" si="399"/>
        <v>10000</v>
      </c>
      <c r="R577" s="391">
        <f t="shared" si="399"/>
        <v>0</v>
      </c>
      <c r="S577" s="391">
        <f t="shared" si="399"/>
        <v>5000</v>
      </c>
      <c r="T577" s="391">
        <f t="shared" si="399"/>
        <v>0</v>
      </c>
      <c r="U577" s="391">
        <f t="shared" si="399"/>
        <v>0</v>
      </c>
      <c r="V577" s="391">
        <f t="shared" si="399"/>
        <v>10000</v>
      </c>
      <c r="W577" s="1"/>
    </row>
    <row r="578" spans="1:23">
      <c r="A578" s="321">
        <v>225</v>
      </c>
      <c r="B578" s="320">
        <f>G243+G244</f>
        <v>188000</v>
      </c>
      <c r="C578" s="323"/>
      <c r="D578" s="323"/>
      <c r="E578" s="323"/>
      <c r="F578" s="385">
        <v>225</v>
      </c>
      <c r="G578" s="396">
        <f t="shared" si="344"/>
        <v>188000</v>
      </c>
      <c r="H578" s="391">
        <f>H243+H244</f>
        <v>0</v>
      </c>
      <c r="I578" s="391">
        <f t="shared" ref="I578:V578" si="400">I243+I244</f>
        <v>0</v>
      </c>
      <c r="J578" s="391">
        <f t="shared" si="400"/>
        <v>0</v>
      </c>
      <c r="K578" s="391">
        <f t="shared" si="400"/>
        <v>0</v>
      </c>
      <c r="L578" s="391">
        <f t="shared" si="400"/>
        <v>0</v>
      </c>
      <c r="M578" s="391">
        <f t="shared" si="400"/>
        <v>140000</v>
      </c>
      <c r="N578" s="391">
        <f t="shared" si="400"/>
        <v>0</v>
      </c>
      <c r="O578" s="391">
        <f t="shared" si="400"/>
        <v>0</v>
      </c>
      <c r="P578" s="391">
        <f t="shared" si="400"/>
        <v>0</v>
      </c>
      <c r="Q578" s="391">
        <f t="shared" si="400"/>
        <v>0</v>
      </c>
      <c r="R578" s="391">
        <f t="shared" si="400"/>
        <v>0</v>
      </c>
      <c r="S578" s="391">
        <f t="shared" si="400"/>
        <v>0</v>
      </c>
      <c r="T578" s="391">
        <f t="shared" si="400"/>
        <v>0</v>
      </c>
      <c r="U578" s="391">
        <f t="shared" si="400"/>
        <v>0</v>
      </c>
      <c r="V578" s="391">
        <f t="shared" si="400"/>
        <v>48000</v>
      </c>
      <c r="W578" s="1"/>
    </row>
    <row r="579" spans="1:23">
      <c r="A579" s="321">
        <v>226</v>
      </c>
      <c r="B579" s="320">
        <f>G247</f>
        <v>40000</v>
      </c>
      <c r="C579" s="323"/>
      <c r="D579" s="323"/>
      <c r="E579" s="323"/>
      <c r="F579" s="385">
        <v>226</v>
      </c>
      <c r="G579" s="396">
        <f t="shared" ref="G579:G608" si="401">H579+I579+J579+K579+L579+M579+N579+O579+P579+Q579+R579+S579+T579+U579+V579</f>
        <v>40000</v>
      </c>
      <c r="H579" s="391">
        <f>H247</f>
        <v>0</v>
      </c>
      <c r="I579" s="391">
        <f t="shared" ref="I579:V579" si="402">I247</f>
        <v>0</v>
      </c>
      <c r="J579" s="391">
        <f t="shared" si="402"/>
        <v>0</v>
      </c>
      <c r="K579" s="391">
        <f t="shared" si="402"/>
        <v>0</v>
      </c>
      <c r="L579" s="391">
        <f t="shared" si="402"/>
        <v>0</v>
      </c>
      <c r="M579" s="391">
        <f t="shared" si="402"/>
        <v>6000</v>
      </c>
      <c r="N579" s="391">
        <f t="shared" si="402"/>
        <v>0</v>
      </c>
      <c r="O579" s="391">
        <f t="shared" si="402"/>
        <v>6000</v>
      </c>
      <c r="P579" s="391">
        <f t="shared" si="402"/>
        <v>0</v>
      </c>
      <c r="Q579" s="391">
        <f t="shared" si="402"/>
        <v>6000</v>
      </c>
      <c r="R579" s="391">
        <f t="shared" si="402"/>
        <v>0</v>
      </c>
      <c r="S579" s="391">
        <f t="shared" si="402"/>
        <v>10000</v>
      </c>
      <c r="T579" s="391">
        <f t="shared" si="402"/>
        <v>0</v>
      </c>
      <c r="U579" s="391">
        <f t="shared" si="402"/>
        <v>0</v>
      </c>
      <c r="V579" s="391">
        <f t="shared" si="402"/>
        <v>12000</v>
      </c>
      <c r="W579" s="1"/>
    </row>
    <row r="580" spans="1:23">
      <c r="A580" s="321">
        <v>290</v>
      </c>
      <c r="B580" s="320">
        <f>G257</f>
        <v>0</v>
      </c>
      <c r="C580" s="323"/>
      <c r="D580" s="323"/>
      <c r="E580" s="323"/>
      <c r="F580" s="385">
        <v>290</v>
      </c>
      <c r="G580" s="396">
        <f t="shared" si="401"/>
        <v>0</v>
      </c>
      <c r="H580" s="391">
        <f>H257</f>
        <v>0</v>
      </c>
      <c r="I580" s="391">
        <f t="shared" ref="I580:V580" si="403">I257</f>
        <v>0</v>
      </c>
      <c r="J580" s="391">
        <f t="shared" si="403"/>
        <v>0</v>
      </c>
      <c r="K580" s="391">
        <f t="shared" si="403"/>
        <v>0</v>
      </c>
      <c r="L580" s="391">
        <f t="shared" si="403"/>
        <v>0</v>
      </c>
      <c r="M580" s="391">
        <f t="shared" si="403"/>
        <v>0</v>
      </c>
      <c r="N580" s="391">
        <f t="shared" si="403"/>
        <v>0</v>
      </c>
      <c r="O580" s="391">
        <f t="shared" si="403"/>
        <v>0</v>
      </c>
      <c r="P580" s="391">
        <f t="shared" si="403"/>
        <v>0</v>
      </c>
      <c r="Q580" s="391">
        <f t="shared" si="403"/>
        <v>0</v>
      </c>
      <c r="R580" s="391">
        <f t="shared" si="403"/>
        <v>0</v>
      </c>
      <c r="S580" s="391">
        <f t="shared" si="403"/>
        <v>0</v>
      </c>
      <c r="T580" s="391">
        <f t="shared" si="403"/>
        <v>0</v>
      </c>
      <c r="U580" s="391">
        <f t="shared" si="403"/>
        <v>0</v>
      </c>
      <c r="V580" s="391">
        <f t="shared" si="403"/>
        <v>0</v>
      </c>
      <c r="W580" s="1"/>
    </row>
    <row r="581" spans="1:23">
      <c r="A581" s="321">
        <v>310</v>
      </c>
      <c r="B581" s="320">
        <f>G259</f>
        <v>0</v>
      </c>
      <c r="C581" s="323"/>
      <c r="D581" s="323"/>
      <c r="E581" s="323"/>
      <c r="F581" s="385">
        <v>310</v>
      </c>
      <c r="G581" s="396">
        <f t="shared" si="401"/>
        <v>0</v>
      </c>
      <c r="H581" s="391">
        <f>H259</f>
        <v>0</v>
      </c>
      <c r="I581" s="391">
        <f t="shared" ref="I581:V581" si="404">I259</f>
        <v>0</v>
      </c>
      <c r="J581" s="391">
        <f t="shared" si="404"/>
        <v>0</v>
      </c>
      <c r="K581" s="391">
        <f t="shared" si="404"/>
        <v>0</v>
      </c>
      <c r="L581" s="391">
        <f t="shared" si="404"/>
        <v>0</v>
      </c>
      <c r="M581" s="391">
        <f t="shared" si="404"/>
        <v>0</v>
      </c>
      <c r="N581" s="391">
        <f t="shared" si="404"/>
        <v>0</v>
      </c>
      <c r="O581" s="391">
        <f t="shared" si="404"/>
        <v>0</v>
      </c>
      <c r="P581" s="391">
        <f t="shared" si="404"/>
        <v>0</v>
      </c>
      <c r="Q581" s="391">
        <f t="shared" si="404"/>
        <v>0</v>
      </c>
      <c r="R581" s="391">
        <f t="shared" si="404"/>
        <v>0</v>
      </c>
      <c r="S581" s="391">
        <f t="shared" si="404"/>
        <v>0</v>
      </c>
      <c r="T581" s="391">
        <f t="shared" si="404"/>
        <v>0</v>
      </c>
      <c r="U581" s="391">
        <f t="shared" si="404"/>
        <v>0</v>
      </c>
      <c r="V581" s="391">
        <f t="shared" si="404"/>
        <v>0</v>
      </c>
      <c r="W581" s="1"/>
    </row>
    <row r="582" spans="1:23">
      <c r="A582" s="321">
        <v>340</v>
      </c>
      <c r="B582" s="320">
        <f>G261</f>
        <v>0</v>
      </c>
      <c r="C582" s="323"/>
      <c r="D582" s="323"/>
      <c r="E582" s="323"/>
      <c r="F582" s="385">
        <v>340</v>
      </c>
      <c r="G582" s="396">
        <f t="shared" si="401"/>
        <v>0</v>
      </c>
      <c r="H582" s="391">
        <f>H261</f>
        <v>0</v>
      </c>
      <c r="I582" s="391">
        <f t="shared" ref="I582:V582" si="405">I261</f>
        <v>0</v>
      </c>
      <c r="J582" s="391">
        <f t="shared" si="405"/>
        <v>0</v>
      </c>
      <c r="K582" s="391">
        <f t="shared" si="405"/>
        <v>0</v>
      </c>
      <c r="L582" s="391">
        <f t="shared" si="405"/>
        <v>0</v>
      </c>
      <c r="M582" s="391">
        <f t="shared" si="405"/>
        <v>0</v>
      </c>
      <c r="N582" s="391">
        <f t="shared" si="405"/>
        <v>0</v>
      </c>
      <c r="O582" s="391">
        <f t="shared" si="405"/>
        <v>0</v>
      </c>
      <c r="P582" s="391">
        <f t="shared" si="405"/>
        <v>0</v>
      </c>
      <c r="Q582" s="391">
        <f t="shared" si="405"/>
        <v>0</v>
      </c>
      <c r="R582" s="391">
        <f t="shared" si="405"/>
        <v>0</v>
      </c>
      <c r="S582" s="391">
        <f t="shared" si="405"/>
        <v>0</v>
      </c>
      <c r="T582" s="391">
        <f t="shared" si="405"/>
        <v>0</v>
      </c>
      <c r="U582" s="391">
        <f t="shared" si="405"/>
        <v>0</v>
      </c>
      <c r="V582" s="391">
        <f t="shared" si="405"/>
        <v>0</v>
      </c>
      <c r="W582" s="1"/>
    </row>
    <row r="583" spans="1:23">
      <c r="A583" s="329">
        <v>851</v>
      </c>
      <c r="B583" s="330">
        <f>B584</f>
        <v>5000</v>
      </c>
      <c r="C583" s="323"/>
      <c r="D583" s="323"/>
      <c r="E583" s="323"/>
      <c r="F583" s="384">
        <v>851</v>
      </c>
      <c r="G583" s="394">
        <f t="shared" si="401"/>
        <v>5000</v>
      </c>
      <c r="H583" s="390">
        <f>H584</f>
        <v>0</v>
      </c>
      <c r="I583" s="390">
        <f t="shared" ref="I583:V583" si="406">I584</f>
        <v>0</v>
      </c>
      <c r="J583" s="390">
        <f t="shared" si="406"/>
        <v>0</v>
      </c>
      <c r="K583" s="390">
        <f t="shared" si="406"/>
        <v>0</v>
      </c>
      <c r="L583" s="390">
        <f t="shared" si="406"/>
        <v>0</v>
      </c>
      <c r="M583" s="390">
        <f t="shared" si="406"/>
        <v>0</v>
      </c>
      <c r="N583" s="390">
        <f t="shared" si="406"/>
        <v>0</v>
      </c>
      <c r="O583" s="390">
        <f t="shared" si="406"/>
        <v>0</v>
      </c>
      <c r="P583" s="390">
        <f t="shared" si="406"/>
        <v>0</v>
      </c>
      <c r="Q583" s="390">
        <f t="shared" si="406"/>
        <v>5000</v>
      </c>
      <c r="R583" s="390">
        <f t="shared" si="406"/>
        <v>0</v>
      </c>
      <c r="S583" s="390">
        <f t="shared" si="406"/>
        <v>0</v>
      </c>
      <c r="T583" s="390">
        <f t="shared" si="406"/>
        <v>0</v>
      </c>
      <c r="U583" s="390">
        <f t="shared" si="406"/>
        <v>0</v>
      </c>
      <c r="V583" s="390">
        <f t="shared" si="406"/>
        <v>0</v>
      </c>
      <c r="W583" s="1"/>
    </row>
    <row r="584" spans="1:23">
      <c r="A584" s="321">
        <v>290</v>
      </c>
      <c r="B584" s="320">
        <f>G253+G254</f>
        <v>5000</v>
      </c>
      <c r="C584" s="323"/>
      <c r="D584" s="323"/>
      <c r="E584" s="323"/>
      <c r="F584" s="385">
        <v>290</v>
      </c>
      <c r="G584" s="396">
        <f t="shared" si="401"/>
        <v>5000</v>
      </c>
      <c r="H584" s="391">
        <f>H253+H254</f>
        <v>0</v>
      </c>
      <c r="I584" s="391">
        <f t="shared" ref="I584:V584" si="407">I253+I254</f>
        <v>0</v>
      </c>
      <c r="J584" s="391">
        <f t="shared" si="407"/>
        <v>0</v>
      </c>
      <c r="K584" s="391">
        <f t="shared" si="407"/>
        <v>0</v>
      </c>
      <c r="L584" s="391">
        <f t="shared" si="407"/>
        <v>0</v>
      </c>
      <c r="M584" s="391">
        <f t="shared" si="407"/>
        <v>0</v>
      </c>
      <c r="N584" s="391">
        <f t="shared" si="407"/>
        <v>0</v>
      </c>
      <c r="O584" s="391">
        <f t="shared" si="407"/>
        <v>0</v>
      </c>
      <c r="P584" s="391">
        <f t="shared" si="407"/>
        <v>0</v>
      </c>
      <c r="Q584" s="391">
        <f t="shared" si="407"/>
        <v>5000</v>
      </c>
      <c r="R584" s="391">
        <f t="shared" si="407"/>
        <v>0</v>
      </c>
      <c r="S584" s="391">
        <f t="shared" si="407"/>
        <v>0</v>
      </c>
      <c r="T584" s="391">
        <f t="shared" si="407"/>
        <v>0</v>
      </c>
      <c r="U584" s="391">
        <f t="shared" si="407"/>
        <v>0</v>
      </c>
      <c r="V584" s="391">
        <f t="shared" si="407"/>
        <v>0</v>
      </c>
      <c r="W584" s="1"/>
    </row>
    <row r="585" spans="1:23">
      <c r="A585" s="329">
        <v>852</v>
      </c>
      <c r="B585" s="339">
        <f>B586</f>
        <v>0</v>
      </c>
      <c r="C585" s="340"/>
      <c r="D585" s="340"/>
      <c r="E585" s="340"/>
      <c r="F585" s="384">
        <v>852</v>
      </c>
      <c r="G585" s="394">
        <f t="shared" si="401"/>
        <v>0</v>
      </c>
      <c r="H585" s="390">
        <f>H586</f>
        <v>0</v>
      </c>
      <c r="I585" s="390">
        <f t="shared" ref="I585:V585" si="408">I586</f>
        <v>0</v>
      </c>
      <c r="J585" s="390">
        <f t="shared" si="408"/>
        <v>0</v>
      </c>
      <c r="K585" s="390">
        <f t="shared" si="408"/>
        <v>0</v>
      </c>
      <c r="L585" s="390">
        <f t="shared" si="408"/>
        <v>0</v>
      </c>
      <c r="M585" s="390">
        <f t="shared" si="408"/>
        <v>0</v>
      </c>
      <c r="N585" s="390">
        <f t="shared" si="408"/>
        <v>0</v>
      </c>
      <c r="O585" s="390">
        <f t="shared" si="408"/>
        <v>0</v>
      </c>
      <c r="P585" s="390">
        <f t="shared" si="408"/>
        <v>0</v>
      </c>
      <c r="Q585" s="390">
        <f t="shared" si="408"/>
        <v>0</v>
      </c>
      <c r="R585" s="390">
        <f t="shared" si="408"/>
        <v>0</v>
      </c>
      <c r="S585" s="390">
        <f t="shared" si="408"/>
        <v>0</v>
      </c>
      <c r="T585" s="390">
        <f t="shared" si="408"/>
        <v>0</v>
      </c>
      <c r="U585" s="390">
        <f t="shared" si="408"/>
        <v>0</v>
      </c>
      <c r="V585" s="390">
        <f t="shared" si="408"/>
        <v>0</v>
      </c>
      <c r="W585" s="1"/>
    </row>
    <row r="586" spans="1:23">
      <c r="A586" s="321">
        <v>290</v>
      </c>
      <c r="B586" s="320">
        <f>G255</f>
        <v>0</v>
      </c>
      <c r="C586" s="323"/>
      <c r="D586" s="323"/>
      <c r="E586" s="323"/>
      <c r="F586" s="385">
        <v>290</v>
      </c>
      <c r="G586" s="396">
        <f t="shared" si="401"/>
        <v>0</v>
      </c>
      <c r="H586" s="391">
        <f>H255</f>
        <v>0</v>
      </c>
      <c r="I586" s="391">
        <f t="shared" ref="I586:V586" si="409">I255</f>
        <v>0</v>
      </c>
      <c r="J586" s="391">
        <f t="shared" si="409"/>
        <v>0</v>
      </c>
      <c r="K586" s="391">
        <f t="shared" si="409"/>
        <v>0</v>
      </c>
      <c r="L586" s="391">
        <f t="shared" si="409"/>
        <v>0</v>
      </c>
      <c r="M586" s="391">
        <f t="shared" si="409"/>
        <v>0</v>
      </c>
      <c r="N586" s="391">
        <f t="shared" si="409"/>
        <v>0</v>
      </c>
      <c r="O586" s="391">
        <f t="shared" si="409"/>
        <v>0</v>
      </c>
      <c r="P586" s="391">
        <f t="shared" si="409"/>
        <v>0</v>
      </c>
      <c r="Q586" s="391">
        <f t="shared" si="409"/>
        <v>0</v>
      </c>
      <c r="R586" s="391">
        <f t="shared" si="409"/>
        <v>0</v>
      </c>
      <c r="S586" s="391">
        <f t="shared" si="409"/>
        <v>0</v>
      </c>
      <c r="T586" s="391">
        <f t="shared" si="409"/>
        <v>0</v>
      </c>
      <c r="U586" s="391">
        <f t="shared" si="409"/>
        <v>0</v>
      </c>
      <c r="V586" s="391">
        <f t="shared" si="409"/>
        <v>0</v>
      </c>
      <c r="W586" s="1"/>
    </row>
    <row r="587" spans="1:23">
      <c r="A587" s="329">
        <v>853</v>
      </c>
      <c r="B587" s="330">
        <f>B588</f>
        <v>0</v>
      </c>
      <c r="C587" s="323"/>
      <c r="D587" s="323"/>
      <c r="E587" s="323"/>
      <c r="F587" s="384">
        <v>853</v>
      </c>
      <c r="G587" s="394">
        <f t="shared" si="401"/>
        <v>0</v>
      </c>
      <c r="H587" s="390">
        <f>H588</f>
        <v>0</v>
      </c>
      <c r="I587" s="390">
        <f t="shared" ref="I587:V587" si="410">I588</f>
        <v>0</v>
      </c>
      <c r="J587" s="390">
        <f t="shared" si="410"/>
        <v>0</v>
      </c>
      <c r="K587" s="390">
        <f t="shared" si="410"/>
        <v>0</v>
      </c>
      <c r="L587" s="390">
        <f t="shared" si="410"/>
        <v>0</v>
      </c>
      <c r="M587" s="390">
        <f t="shared" si="410"/>
        <v>0</v>
      </c>
      <c r="N587" s="390">
        <f t="shared" si="410"/>
        <v>0</v>
      </c>
      <c r="O587" s="390">
        <f t="shared" si="410"/>
        <v>0</v>
      </c>
      <c r="P587" s="390">
        <f t="shared" si="410"/>
        <v>0</v>
      </c>
      <c r="Q587" s="390">
        <f t="shared" si="410"/>
        <v>0</v>
      </c>
      <c r="R587" s="390">
        <f t="shared" si="410"/>
        <v>0</v>
      </c>
      <c r="S587" s="390">
        <f t="shared" si="410"/>
        <v>0</v>
      </c>
      <c r="T587" s="390">
        <f t="shared" si="410"/>
        <v>0</v>
      </c>
      <c r="U587" s="390">
        <f t="shared" si="410"/>
        <v>0</v>
      </c>
      <c r="V587" s="390">
        <f t="shared" si="410"/>
        <v>0</v>
      </c>
      <c r="W587" s="1"/>
    </row>
    <row r="588" spans="1:23">
      <c r="A588" s="321">
        <v>290</v>
      </c>
      <c r="B588" s="320">
        <f>G256</f>
        <v>0</v>
      </c>
      <c r="C588" s="323"/>
      <c r="D588" s="323"/>
      <c r="E588" s="323"/>
      <c r="F588" s="385">
        <v>290</v>
      </c>
      <c r="G588" s="396">
        <f t="shared" si="401"/>
        <v>0</v>
      </c>
      <c r="H588" s="391">
        <f>H256</f>
        <v>0</v>
      </c>
      <c r="I588" s="391">
        <f t="shared" ref="I588:V588" si="411">I256</f>
        <v>0</v>
      </c>
      <c r="J588" s="391">
        <f t="shared" si="411"/>
        <v>0</v>
      </c>
      <c r="K588" s="391">
        <f t="shared" si="411"/>
        <v>0</v>
      </c>
      <c r="L588" s="391">
        <f t="shared" si="411"/>
        <v>0</v>
      </c>
      <c r="M588" s="391">
        <f t="shared" si="411"/>
        <v>0</v>
      </c>
      <c r="N588" s="391">
        <f t="shared" si="411"/>
        <v>0</v>
      </c>
      <c r="O588" s="391">
        <f t="shared" si="411"/>
        <v>0</v>
      </c>
      <c r="P588" s="391">
        <f t="shared" si="411"/>
        <v>0</v>
      </c>
      <c r="Q588" s="391">
        <f t="shared" si="411"/>
        <v>0</v>
      </c>
      <c r="R588" s="391">
        <f t="shared" si="411"/>
        <v>0</v>
      </c>
      <c r="S588" s="391">
        <f t="shared" si="411"/>
        <v>0</v>
      </c>
      <c r="T588" s="391">
        <f t="shared" si="411"/>
        <v>0</v>
      </c>
      <c r="U588" s="391">
        <f t="shared" si="411"/>
        <v>0</v>
      </c>
      <c r="V588" s="391">
        <f t="shared" si="411"/>
        <v>0</v>
      </c>
      <c r="W588" s="1"/>
    </row>
    <row r="589" spans="1:23">
      <c r="A589" s="329">
        <v>540</v>
      </c>
      <c r="B589" s="339">
        <f>B590</f>
        <v>8642933</v>
      </c>
      <c r="C589" s="340"/>
      <c r="D589" s="340"/>
      <c r="E589" s="340"/>
      <c r="F589" s="384">
        <v>540</v>
      </c>
      <c r="G589" s="394">
        <f t="shared" si="401"/>
        <v>8642933</v>
      </c>
      <c r="H589" s="390">
        <f>H590</f>
        <v>272</v>
      </c>
      <c r="I589" s="390">
        <f t="shared" ref="I589:V589" si="412">I590</f>
        <v>666000</v>
      </c>
      <c r="J589" s="390">
        <f t="shared" si="412"/>
        <v>1130000</v>
      </c>
      <c r="K589" s="390">
        <f t="shared" si="412"/>
        <v>664000</v>
      </c>
      <c r="L589" s="390">
        <f t="shared" si="412"/>
        <v>611</v>
      </c>
      <c r="M589" s="390">
        <f t="shared" si="412"/>
        <v>201000</v>
      </c>
      <c r="N589" s="390">
        <f t="shared" si="412"/>
        <v>1867000</v>
      </c>
      <c r="O589" s="390">
        <f t="shared" si="412"/>
        <v>1030000</v>
      </c>
      <c r="P589" s="390">
        <f t="shared" si="412"/>
        <v>201000</v>
      </c>
      <c r="Q589" s="390">
        <f t="shared" si="412"/>
        <v>1161000</v>
      </c>
      <c r="R589" s="390">
        <f t="shared" si="412"/>
        <v>365000</v>
      </c>
      <c r="S589" s="390">
        <f t="shared" si="412"/>
        <v>760000</v>
      </c>
      <c r="T589" s="390">
        <f t="shared" si="412"/>
        <v>1050</v>
      </c>
      <c r="U589" s="390">
        <f t="shared" si="412"/>
        <v>0</v>
      </c>
      <c r="V589" s="390">
        <f t="shared" si="412"/>
        <v>596000</v>
      </c>
      <c r="W589" s="1"/>
    </row>
    <row r="590" spans="1:23">
      <c r="A590" s="321">
        <v>251</v>
      </c>
      <c r="B590" s="320">
        <f>G269</f>
        <v>8642933</v>
      </c>
      <c r="C590" s="323"/>
      <c r="D590" s="323"/>
      <c r="E590" s="323"/>
      <c r="F590" s="385">
        <v>251</v>
      </c>
      <c r="G590" s="396">
        <f t="shared" si="401"/>
        <v>8642933</v>
      </c>
      <c r="H590" s="391">
        <f>H269</f>
        <v>272</v>
      </c>
      <c r="I590" s="391">
        <f t="shared" ref="I590:V590" si="413">I269</f>
        <v>666000</v>
      </c>
      <c r="J590" s="391">
        <f t="shared" si="413"/>
        <v>1130000</v>
      </c>
      <c r="K590" s="391">
        <f t="shared" si="413"/>
        <v>664000</v>
      </c>
      <c r="L590" s="391">
        <f t="shared" si="413"/>
        <v>611</v>
      </c>
      <c r="M590" s="391">
        <f t="shared" si="413"/>
        <v>201000</v>
      </c>
      <c r="N590" s="391">
        <f t="shared" si="413"/>
        <v>1867000</v>
      </c>
      <c r="O590" s="391">
        <f t="shared" si="413"/>
        <v>1030000</v>
      </c>
      <c r="P590" s="391">
        <f t="shared" si="413"/>
        <v>201000</v>
      </c>
      <c r="Q590" s="391">
        <f t="shared" si="413"/>
        <v>1161000</v>
      </c>
      <c r="R590" s="391">
        <f t="shared" si="413"/>
        <v>365000</v>
      </c>
      <c r="S590" s="391">
        <f t="shared" si="413"/>
        <v>760000</v>
      </c>
      <c r="T590" s="391">
        <f t="shared" si="413"/>
        <v>1050</v>
      </c>
      <c r="U590" s="391">
        <f t="shared" si="413"/>
        <v>0</v>
      </c>
      <c r="V590" s="391">
        <f t="shared" si="413"/>
        <v>596000</v>
      </c>
      <c r="W590" s="1"/>
    </row>
    <row r="591" spans="1:23">
      <c r="A591" s="331" t="s">
        <v>338</v>
      </c>
      <c r="B591" s="332">
        <f>B592</f>
        <v>1481424</v>
      </c>
      <c r="C591" s="323"/>
      <c r="D591" s="323"/>
      <c r="E591" s="323"/>
      <c r="F591" s="386" t="s">
        <v>338</v>
      </c>
      <c r="G591" s="332">
        <f t="shared" si="401"/>
        <v>1481424</v>
      </c>
      <c r="H591" s="392">
        <f>H592</f>
        <v>0</v>
      </c>
      <c r="I591" s="392">
        <f t="shared" ref="I591:V592" si="414">I592</f>
        <v>80000</v>
      </c>
      <c r="J591" s="392">
        <f t="shared" si="414"/>
        <v>160000</v>
      </c>
      <c r="K591" s="392">
        <f t="shared" si="414"/>
        <v>240000</v>
      </c>
      <c r="L591" s="392">
        <f t="shared" si="414"/>
        <v>152</v>
      </c>
      <c r="M591" s="392">
        <f t="shared" si="414"/>
        <v>80000</v>
      </c>
      <c r="N591" s="392">
        <f t="shared" si="414"/>
        <v>240000</v>
      </c>
      <c r="O591" s="392">
        <f t="shared" si="414"/>
        <v>204000</v>
      </c>
      <c r="P591" s="392">
        <f t="shared" si="414"/>
        <v>80000</v>
      </c>
      <c r="Q591" s="392">
        <f t="shared" si="414"/>
        <v>0</v>
      </c>
      <c r="R591" s="392">
        <f t="shared" si="414"/>
        <v>80000</v>
      </c>
      <c r="S591" s="392">
        <f t="shared" si="414"/>
        <v>80000</v>
      </c>
      <c r="T591" s="392">
        <f t="shared" si="414"/>
        <v>272</v>
      </c>
      <c r="U591" s="392">
        <f t="shared" si="414"/>
        <v>77000</v>
      </c>
      <c r="V591" s="392">
        <f t="shared" si="414"/>
        <v>160000</v>
      </c>
      <c r="W591" s="1"/>
    </row>
    <row r="592" spans="1:23">
      <c r="A592" s="329">
        <v>312</v>
      </c>
      <c r="B592" s="330">
        <f>B593</f>
        <v>1481424</v>
      </c>
      <c r="C592" s="323"/>
      <c r="D592" s="323"/>
      <c r="E592" s="323"/>
      <c r="F592" s="384">
        <v>312</v>
      </c>
      <c r="G592" s="394">
        <f t="shared" si="401"/>
        <v>1481424</v>
      </c>
      <c r="H592" s="390">
        <f>H593</f>
        <v>0</v>
      </c>
      <c r="I592" s="390">
        <f t="shared" si="414"/>
        <v>80000</v>
      </c>
      <c r="J592" s="390">
        <f t="shared" si="414"/>
        <v>160000</v>
      </c>
      <c r="K592" s="390">
        <f t="shared" si="414"/>
        <v>240000</v>
      </c>
      <c r="L592" s="390">
        <f t="shared" si="414"/>
        <v>152</v>
      </c>
      <c r="M592" s="390">
        <f t="shared" si="414"/>
        <v>80000</v>
      </c>
      <c r="N592" s="390">
        <f t="shared" si="414"/>
        <v>240000</v>
      </c>
      <c r="O592" s="390">
        <f t="shared" si="414"/>
        <v>204000</v>
      </c>
      <c r="P592" s="390">
        <f t="shared" si="414"/>
        <v>80000</v>
      </c>
      <c r="Q592" s="390">
        <f t="shared" si="414"/>
        <v>0</v>
      </c>
      <c r="R592" s="390">
        <f t="shared" si="414"/>
        <v>80000</v>
      </c>
      <c r="S592" s="390">
        <f t="shared" si="414"/>
        <v>80000</v>
      </c>
      <c r="T592" s="390">
        <f t="shared" si="414"/>
        <v>272</v>
      </c>
      <c r="U592" s="390">
        <f t="shared" si="414"/>
        <v>77000</v>
      </c>
      <c r="V592" s="390">
        <f t="shared" si="414"/>
        <v>160000</v>
      </c>
      <c r="W592" s="1"/>
    </row>
    <row r="593" spans="1:23">
      <c r="A593" s="321">
        <v>263</v>
      </c>
      <c r="B593" s="320">
        <f>G271</f>
        <v>1481424</v>
      </c>
      <c r="C593" s="323"/>
      <c r="D593" s="323"/>
      <c r="E593" s="323"/>
      <c r="F593" s="385">
        <v>263</v>
      </c>
      <c r="G593" s="396">
        <f t="shared" si="401"/>
        <v>1481424</v>
      </c>
      <c r="H593" s="391">
        <f>H271</f>
        <v>0</v>
      </c>
      <c r="I593" s="391">
        <f t="shared" ref="I593:V593" si="415">I271</f>
        <v>80000</v>
      </c>
      <c r="J593" s="391">
        <f t="shared" si="415"/>
        <v>160000</v>
      </c>
      <c r="K593" s="391">
        <f t="shared" si="415"/>
        <v>240000</v>
      </c>
      <c r="L593" s="391">
        <f t="shared" si="415"/>
        <v>152</v>
      </c>
      <c r="M593" s="391">
        <f t="shared" si="415"/>
        <v>80000</v>
      </c>
      <c r="N593" s="391">
        <f t="shared" si="415"/>
        <v>240000</v>
      </c>
      <c r="O593" s="391">
        <f t="shared" si="415"/>
        <v>204000</v>
      </c>
      <c r="P593" s="391">
        <f t="shared" si="415"/>
        <v>80000</v>
      </c>
      <c r="Q593" s="391">
        <f t="shared" si="415"/>
        <v>0</v>
      </c>
      <c r="R593" s="391">
        <f t="shared" si="415"/>
        <v>80000</v>
      </c>
      <c r="S593" s="391">
        <f t="shared" si="415"/>
        <v>80000</v>
      </c>
      <c r="T593" s="391">
        <f t="shared" si="415"/>
        <v>272</v>
      </c>
      <c r="U593" s="391">
        <f t="shared" si="415"/>
        <v>77000</v>
      </c>
      <c r="V593" s="391">
        <f t="shared" si="415"/>
        <v>160000</v>
      </c>
      <c r="W593" s="1"/>
    </row>
    <row r="594" spans="1:23">
      <c r="A594" s="331" t="s">
        <v>339</v>
      </c>
      <c r="B594" s="332">
        <f>B595</f>
        <v>0</v>
      </c>
      <c r="C594" s="323"/>
      <c r="D594" s="323"/>
      <c r="E594" s="323"/>
      <c r="F594" s="386" t="s">
        <v>339</v>
      </c>
      <c r="G594" s="332">
        <f t="shared" si="401"/>
        <v>0</v>
      </c>
      <c r="H594" s="392">
        <f>H595</f>
        <v>0</v>
      </c>
      <c r="I594" s="392">
        <f t="shared" ref="I594:V595" si="416">I595</f>
        <v>0</v>
      </c>
      <c r="J594" s="392">
        <f t="shared" si="416"/>
        <v>0</v>
      </c>
      <c r="K594" s="392">
        <f t="shared" si="416"/>
        <v>0</v>
      </c>
      <c r="L594" s="392">
        <f t="shared" si="416"/>
        <v>0</v>
      </c>
      <c r="M594" s="392">
        <f t="shared" si="416"/>
        <v>0</v>
      </c>
      <c r="N594" s="392">
        <f t="shared" si="416"/>
        <v>0</v>
      </c>
      <c r="O594" s="392">
        <f t="shared" si="416"/>
        <v>0</v>
      </c>
      <c r="P594" s="392">
        <f t="shared" si="416"/>
        <v>0</v>
      </c>
      <c r="Q594" s="392">
        <f t="shared" si="416"/>
        <v>0</v>
      </c>
      <c r="R594" s="392">
        <f t="shared" si="416"/>
        <v>0</v>
      </c>
      <c r="S594" s="392">
        <f t="shared" si="416"/>
        <v>0</v>
      </c>
      <c r="T594" s="392">
        <f t="shared" si="416"/>
        <v>0</v>
      </c>
      <c r="U594" s="392">
        <f t="shared" si="416"/>
        <v>0</v>
      </c>
      <c r="V594" s="392">
        <f t="shared" si="416"/>
        <v>0</v>
      </c>
      <c r="W594" s="1"/>
    </row>
    <row r="595" spans="1:23">
      <c r="A595" s="329">
        <v>244</v>
      </c>
      <c r="B595" s="339">
        <f>B596</f>
        <v>0</v>
      </c>
      <c r="C595" s="340"/>
      <c r="D595" s="340"/>
      <c r="E595" s="340"/>
      <c r="F595" s="384">
        <v>244</v>
      </c>
      <c r="G595" s="394">
        <f t="shared" si="401"/>
        <v>0</v>
      </c>
      <c r="H595" s="390">
        <f>H596</f>
        <v>0</v>
      </c>
      <c r="I595" s="390">
        <f t="shared" si="416"/>
        <v>0</v>
      </c>
      <c r="J595" s="390">
        <f t="shared" si="416"/>
        <v>0</v>
      </c>
      <c r="K595" s="390">
        <f t="shared" si="416"/>
        <v>0</v>
      </c>
      <c r="L595" s="390">
        <f t="shared" si="416"/>
        <v>0</v>
      </c>
      <c r="M595" s="390">
        <f t="shared" si="416"/>
        <v>0</v>
      </c>
      <c r="N595" s="390">
        <f t="shared" si="416"/>
        <v>0</v>
      </c>
      <c r="O595" s="390">
        <f t="shared" si="416"/>
        <v>0</v>
      </c>
      <c r="P595" s="390">
        <f t="shared" si="416"/>
        <v>0</v>
      </c>
      <c r="Q595" s="390">
        <f t="shared" si="416"/>
        <v>0</v>
      </c>
      <c r="R595" s="390">
        <f t="shared" si="416"/>
        <v>0</v>
      </c>
      <c r="S595" s="390">
        <f t="shared" si="416"/>
        <v>0</v>
      </c>
      <c r="T595" s="390">
        <f t="shared" si="416"/>
        <v>0</v>
      </c>
      <c r="U595" s="390">
        <f t="shared" si="416"/>
        <v>0</v>
      </c>
      <c r="V595" s="390">
        <f t="shared" si="416"/>
        <v>0</v>
      </c>
      <c r="W595" s="1"/>
    </row>
    <row r="596" spans="1:23">
      <c r="A596" s="321">
        <v>226</v>
      </c>
      <c r="B596" s="320">
        <f>G273</f>
        <v>0</v>
      </c>
      <c r="C596" s="323"/>
      <c r="D596" s="323"/>
      <c r="E596" s="323"/>
      <c r="F596" s="385">
        <v>226</v>
      </c>
      <c r="G596" s="396">
        <f t="shared" si="401"/>
        <v>0</v>
      </c>
      <c r="H596" s="391">
        <f>H273</f>
        <v>0</v>
      </c>
      <c r="I596" s="391">
        <f t="shared" ref="I596:V596" si="417">I273</f>
        <v>0</v>
      </c>
      <c r="J596" s="391">
        <f t="shared" si="417"/>
        <v>0</v>
      </c>
      <c r="K596" s="391">
        <f t="shared" si="417"/>
        <v>0</v>
      </c>
      <c r="L596" s="391">
        <f t="shared" si="417"/>
        <v>0</v>
      </c>
      <c r="M596" s="391">
        <f t="shared" si="417"/>
        <v>0</v>
      </c>
      <c r="N596" s="391">
        <f t="shared" si="417"/>
        <v>0</v>
      </c>
      <c r="O596" s="391">
        <f t="shared" si="417"/>
        <v>0</v>
      </c>
      <c r="P596" s="391">
        <f t="shared" si="417"/>
        <v>0</v>
      </c>
      <c r="Q596" s="391">
        <f t="shared" si="417"/>
        <v>0</v>
      </c>
      <c r="R596" s="391">
        <f t="shared" si="417"/>
        <v>0</v>
      </c>
      <c r="S596" s="391">
        <f t="shared" si="417"/>
        <v>0</v>
      </c>
      <c r="T596" s="391">
        <f t="shared" si="417"/>
        <v>0</v>
      </c>
      <c r="U596" s="391">
        <f t="shared" si="417"/>
        <v>0</v>
      </c>
      <c r="V596" s="391">
        <f t="shared" si="417"/>
        <v>0</v>
      </c>
      <c r="W596" s="1"/>
    </row>
    <row r="597" spans="1:23">
      <c r="A597" s="331" t="s">
        <v>387</v>
      </c>
      <c r="B597" s="332">
        <f>B598</f>
        <v>0</v>
      </c>
      <c r="C597" s="323"/>
      <c r="D597" s="323"/>
      <c r="E597" s="323"/>
      <c r="F597" s="386" t="s">
        <v>387</v>
      </c>
      <c r="G597" s="332">
        <f t="shared" si="401"/>
        <v>0</v>
      </c>
      <c r="H597" s="392">
        <f>H598</f>
        <v>0</v>
      </c>
      <c r="I597" s="392">
        <f t="shared" ref="I597:V598" si="418">I598</f>
        <v>0</v>
      </c>
      <c r="J597" s="392">
        <f t="shared" si="418"/>
        <v>0</v>
      </c>
      <c r="K597" s="392">
        <f t="shared" si="418"/>
        <v>0</v>
      </c>
      <c r="L597" s="392">
        <f t="shared" si="418"/>
        <v>0</v>
      </c>
      <c r="M597" s="392">
        <f t="shared" si="418"/>
        <v>0</v>
      </c>
      <c r="N597" s="392">
        <f t="shared" si="418"/>
        <v>0</v>
      </c>
      <c r="O597" s="392">
        <f t="shared" si="418"/>
        <v>0</v>
      </c>
      <c r="P597" s="392">
        <f t="shared" si="418"/>
        <v>0</v>
      </c>
      <c r="Q597" s="392">
        <f t="shared" si="418"/>
        <v>0</v>
      </c>
      <c r="R597" s="392">
        <f t="shared" si="418"/>
        <v>0</v>
      </c>
      <c r="S597" s="392">
        <f t="shared" si="418"/>
        <v>0</v>
      </c>
      <c r="T597" s="392">
        <f t="shared" si="418"/>
        <v>0</v>
      </c>
      <c r="U597" s="392">
        <f t="shared" si="418"/>
        <v>0</v>
      </c>
      <c r="V597" s="392">
        <f t="shared" si="418"/>
        <v>0</v>
      </c>
      <c r="W597" s="1"/>
    </row>
    <row r="598" spans="1:23">
      <c r="A598" s="329">
        <v>321</v>
      </c>
      <c r="B598" s="330">
        <f>B599</f>
        <v>0</v>
      </c>
      <c r="C598" s="323"/>
      <c r="D598" s="323"/>
      <c r="E598" s="323"/>
      <c r="F598" s="384">
        <v>321</v>
      </c>
      <c r="G598" s="395">
        <f t="shared" si="401"/>
        <v>0</v>
      </c>
      <c r="H598" s="390">
        <f>H599</f>
        <v>0</v>
      </c>
      <c r="I598" s="390">
        <f t="shared" si="418"/>
        <v>0</v>
      </c>
      <c r="J598" s="390">
        <f t="shared" si="418"/>
        <v>0</v>
      </c>
      <c r="K598" s="390">
        <f t="shared" si="418"/>
        <v>0</v>
      </c>
      <c r="L598" s="390">
        <f t="shared" si="418"/>
        <v>0</v>
      </c>
      <c r="M598" s="390">
        <f t="shared" si="418"/>
        <v>0</v>
      </c>
      <c r="N598" s="390">
        <f t="shared" si="418"/>
        <v>0</v>
      </c>
      <c r="O598" s="390">
        <f t="shared" si="418"/>
        <v>0</v>
      </c>
      <c r="P598" s="390">
        <f t="shared" si="418"/>
        <v>0</v>
      </c>
      <c r="Q598" s="390">
        <f t="shared" si="418"/>
        <v>0</v>
      </c>
      <c r="R598" s="390">
        <f t="shared" si="418"/>
        <v>0</v>
      </c>
      <c r="S598" s="390">
        <f t="shared" si="418"/>
        <v>0</v>
      </c>
      <c r="T598" s="390">
        <f t="shared" si="418"/>
        <v>0</v>
      </c>
      <c r="U598" s="390">
        <f t="shared" si="418"/>
        <v>0</v>
      </c>
      <c r="V598" s="390">
        <f t="shared" si="418"/>
        <v>0</v>
      </c>
      <c r="W598" s="1"/>
    </row>
    <row r="599" spans="1:23">
      <c r="A599" s="321">
        <v>262</v>
      </c>
      <c r="B599" s="320">
        <f>G275</f>
        <v>0</v>
      </c>
      <c r="C599" s="323"/>
      <c r="D599" s="323"/>
      <c r="E599" s="323"/>
      <c r="F599" s="385">
        <v>262</v>
      </c>
      <c r="G599" s="396">
        <f t="shared" si="401"/>
        <v>0</v>
      </c>
      <c r="H599" s="391">
        <f>H275</f>
        <v>0</v>
      </c>
      <c r="I599" s="391">
        <f t="shared" ref="I599:V599" si="419">I275</f>
        <v>0</v>
      </c>
      <c r="J599" s="391">
        <f t="shared" si="419"/>
        <v>0</v>
      </c>
      <c r="K599" s="391">
        <f t="shared" si="419"/>
        <v>0</v>
      </c>
      <c r="L599" s="391">
        <f t="shared" si="419"/>
        <v>0</v>
      </c>
      <c r="M599" s="391">
        <f t="shared" si="419"/>
        <v>0</v>
      </c>
      <c r="N599" s="391">
        <f t="shared" si="419"/>
        <v>0</v>
      </c>
      <c r="O599" s="391">
        <f t="shared" si="419"/>
        <v>0</v>
      </c>
      <c r="P599" s="391">
        <f t="shared" si="419"/>
        <v>0</v>
      </c>
      <c r="Q599" s="391">
        <f t="shared" si="419"/>
        <v>0</v>
      </c>
      <c r="R599" s="391">
        <f t="shared" si="419"/>
        <v>0</v>
      </c>
      <c r="S599" s="391">
        <f t="shared" si="419"/>
        <v>0</v>
      </c>
      <c r="T599" s="391">
        <f t="shared" si="419"/>
        <v>0</v>
      </c>
      <c r="U599" s="391">
        <f t="shared" si="419"/>
        <v>0</v>
      </c>
      <c r="V599" s="391">
        <f t="shared" si="419"/>
        <v>0</v>
      </c>
      <c r="W599" s="1"/>
    </row>
    <row r="600" spans="1:23">
      <c r="A600" s="331" t="s">
        <v>340</v>
      </c>
      <c r="B600" s="332">
        <f>B601</f>
        <v>3</v>
      </c>
      <c r="C600" s="323"/>
      <c r="D600" s="323"/>
      <c r="E600" s="323"/>
      <c r="F600" s="386" t="s">
        <v>341</v>
      </c>
      <c r="G600" s="332">
        <f t="shared" si="401"/>
        <v>3</v>
      </c>
      <c r="H600" s="392">
        <f>H601</f>
        <v>0</v>
      </c>
      <c r="I600" s="392">
        <f t="shared" ref="I600:V600" si="420">I601</f>
        <v>0</v>
      </c>
      <c r="J600" s="392">
        <f t="shared" si="420"/>
        <v>0</v>
      </c>
      <c r="K600" s="392">
        <f t="shared" si="420"/>
        <v>0</v>
      </c>
      <c r="L600" s="392">
        <f t="shared" si="420"/>
        <v>3</v>
      </c>
      <c r="M600" s="392">
        <f t="shared" si="420"/>
        <v>0</v>
      </c>
      <c r="N600" s="392">
        <f t="shared" si="420"/>
        <v>0</v>
      </c>
      <c r="O600" s="392">
        <f t="shared" si="420"/>
        <v>0</v>
      </c>
      <c r="P600" s="392">
        <f t="shared" si="420"/>
        <v>0</v>
      </c>
      <c r="Q600" s="392">
        <f t="shared" si="420"/>
        <v>0</v>
      </c>
      <c r="R600" s="392">
        <f t="shared" si="420"/>
        <v>0</v>
      </c>
      <c r="S600" s="392">
        <f t="shared" si="420"/>
        <v>0</v>
      </c>
      <c r="T600" s="392">
        <f t="shared" si="420"/>
        <v>0</v>
      </c>
      <c r="U600" s="392">
        <f t="shared" si="420"/>
        <v>0</v>
      </c>
      <c r="V600" s="392">
        <f t="shared" si="420"/>
        <v>0</v>
      </c>
      <c r="W600" s="1"/>
    </row>
    <row r="601" spans="1:23">
      <c r="A601" s="329">
        <v>244</v>
      </c>
      <c r="B601" s="339">
        <f>B602+B603+B604+B605</f>
        <v>3</v>
      </c>
      <c r="C601" s="340"/>
      <c r="D601" s="340"/>
      <c r="E601" s="340"/>
      <c r="F601" s="384">
        <v>244</v>
      </c>
      <c r="G601" s="394">
        <f t="shared" si="401"/>
        <v>3</v>
      </c>
      <c r="H601" s="390">
        <f>H602+H603+H604+H605</f>
        <v>0</v>
      </c>
      <c r="I601" s="390">
        <f t="shared" ref="I601:V601" si="421">I602+I603+I604+I605</f>
        <v>0</v>
      </c>
      <c r="J601" s="390">
        <f t="shared" si="421"/>
        <v>0</v>
      </c>
      <c r="K601" s="390">
        <f t="shared" si="421"/>
        <v>0</v>
      </c>
      <c r="L601" s="390">
        <f t="shared" si="421"/>
        <v>3</v>
      </c>
      <c r="M601" s="390">
        <f t="shared" si="421"/>
        <v>0</v>
      </c>
      <c r="N601" s="390">
        <f t="shared" si="421"/>
        <v>0</v>
      </c>
      <c r="O601" s="390">
        <f t="shared" si="421"/>
        <v>0</v>
      </c>
      <c r="P601" s="390">
        <f t="shared" si="421"/>
        <v>0</v>
      </c>
      <c r="Q601" s="390">
        <f t="shared" si="421"/>
        <v>0</v>
      </c>
      <c r="R601" s="390">
        <f t="shared" si="421"/>
        <v>0</v>
      </c>
      <c r="S601" s="390">
        <f t="shared" si="421"/>
        <v>0</v>
      </c>
      <c r="T601" s="390">
        <f t="shared" si="421"/>
        <v>0</v>
      </c>
      <c r="U601" s="390">
        <f t="shared" si="421"/>
        <v>0</v>
      </c>
      <c r="V601" s="390">
        <f t="shared" si="421"/>
        <v>0</v>
      </c>
      <c r="W601" s="1"/>
    </row>
    <row r="602" spans="1:23">
      <c r="A602" s="321">
        <v>226</v>
      </c>
      <c r="B602" s="320">
        <f>G278</f>
        <v>0</v>
      </c>
      <c r="C602" s="323"/>
      <c r="D602" s="323"/>
      <c r="E602" s="323"/>
      <c r="F602" s="385">
        <v>226</v>
      </c>
      <c r="G602" s="396">
        <f t="shared" si="401"/>
        <v>0</v>
      </c>
      <c r="H602" s="391">
        <f>H278</f>
        <v>0</v>
      </c>
      <c r="I602" s="391">
        <f t="shared" ref="I602:V603" si="422">I278</f>
        <v>0</v>
      </c>
      <c r="J602" s="391">
        <f t="shared" si="422"/>
        <v>0</v>
      </c>
      <c r="K602" s="391">
        <f t="shared" si="422"/>
        <v>0</v>
      </c>
      <c r="L602" s="391">
        <f t="shared" si="422"/>
        <v>0</v>
      </c>
      <c r="M602" s="391">
        <f t="shared" si="422"/>
        <v>0</v>
      </c>
      <c r="N602" s="391">
        <f t="shared" si="422"/>
        <v>0</v>
      </c>
      <c r="O602" s="391">
        <f t="shared" si="422"/>
        <v>0</v>
      </c>
      <c r="P602" s="391">
        <f t="shared" si="422"/>
        <v>0</v>
      </c>
      <c r="Q602" s="391">
        <f t="shared" si="422"/>
        <v>0</v>
      </c>
      <c r="R602" s="391">
        <f t="shared" si="422"/>
        <v>0</v>
      </c>
      <c r="S602" s="391">
        <f t="shared" si="422"/>
        <v>0</v>
      </c>
      <c r="T602" s="391">
        <f t="shared" si="422"/>
        <v>0</v>
      </c>
      <c r="U602" s="391">
        <f t="shared" si="422"/>
        <v>0</v>
      </c>
      <c r="V602" s="391">
        <f t="shared" si="422"/>
        <v>0</v>
      </c>
      <c r="W602" s="1"/>
    </row>
    <row r="603" spans="1:23">
      <c r="A603" s="321">
        <v>290</v>
      </c>
      <c r="B603" s="320">
        <f>G279</f>
        <v>3</v>
      </c>
      <c r="C603" s="323"/>
      <c r="D603" s="323"/>
      <c r="E603" s="323"/>
      <c r="F603" s="385">
        <v>290</v>
      </c>
      <c r="G603" s="396">
        <f t="shared" si="401"/>
        <v>3</v>
      </c>
      <c r="H603" s="391">
        <f>H279</f>
        <v>0</v>
      </c>
      <c r="I603" s="391">
        <f t="shared" si="422"/>
        <v>0</v>
      </c>
      <c r="J603" s="391">
        <f t="shared" si="422"/>
        <v>0</v>
      </c>
      <c r="K603" s="391">
        <f t="shared" si="422"/>
        <v>0</v>
      </c>
      <c r="L603" s="391">
        <f t="shared" si="422"/>
        <v>3</v>
      </c>
      <c r="M603" s="391">
        <f t="shared" si="422"/>
        <v>0</v>
      </c>
      <c r="N603" s="391">
        <f t="shared" si="422"/>
        <v>0</v>
      </c>
      <c r="O603" s="391">
        <f t="shared" si="422"/>
        <v>0</v>
      </c>
      <c r="P603" s="391">
        <f t="shared" si="422"/>
        <v>0</v>
      </c>
      <c r="Q603" s="391">
        <f t="shared" si="422"/>
        <v>0</v>
      </c>
      <c r="R603" s="391">
        <f t="shared" si="422"/>
        <v>0</v>
      </c>
      <c r="S603" s="391">
        <f t="shared" si="422"/>
        <v>0</v>
      </c>
      <c r="T603" s="391">
        <f t="shared" si="422"/>
        <v>0</v>
      </c>
      <c r="U603" s="391">
        <f t="shared" si="422"/>
        <v>0</v>
      </c>
      <c r="V603" s="391">
        <f t="shared" si="422"/>
        <v>0</v>
      </c>
      <c r="W603" s="1"/>
    </row>
    <row r="604" spans="1:23">
      <c r="A604" s="321">
        <v>310</v>
      </c>
      <c r="B604" s="320">
        <f>G281</f>
        <v>0</v>
      </c>
      <c r="C604" s="323"/>
      <c r="D604" s="323"/>
      <c r="E604" s="323"/>
      <c r="F604" s="385">
        <v>310</v>
      </c>
      <c r="G604" s="396">
        <f t="shared" si="401"/>
        <v>0</v>
      </c>
      <c r="H604" s="391">
        <f>H281</f>
        <v>0</v>
      </c>
      <c r="I604" s="391">
        <f t="shared" ref="I604:V605" si="423">I281</f>
        <v>0</v>
      </c>
      <c r="J604" s="391">
        <f t="shared" si="423"/>
        <v>0</v>
      </c>
      <c r="K604" s="391">
        <f t="shared" si="423"/>
        <v>0</v>
      </c>
      <c r="L604" s="391">
        <f t="shared" si="423"/>
        <v>0</v>
      </c>
      <c r="M604" s="391">
        <f t="shared" si="423"/>
        <v>0</v>
      </c>
      <c r="N604" s="391">
        <f t="shared" si="423"/>
        <v>0</v>
      </c>
      <c r="O604" s="391">
        <f t="shared" si="423"/>
        <v>0</v>
      </c>
      <c r="P604" s="391">
        <f t="shared" si="423"/>
        <v>0</v>
      </c>
      <c r="Q604" s="391">
        <f t="shared" si="423"/>
        <v>0</v>
      </c>
      <c r="R604" s="391">
        <f t="shared" si="423"/>
        <v>0</v>
      </c>
      <c r="S604" s="391">
        <f t="shared" si="423"/>
        <v>0</v>
      </c>
      <c r="T604" s="391">
        <f t="shared" si="423"/>
        <v>0</v>
      </c>
      <c r="U604" s="391">
        <f t="shared" si="423"/>
        <v>0</v>
      </c>
      <c r="V604" s="391">
        <f t="shared" si="423"/>
        <v>0</v>
      </c>
      <c r="W604" s="1"/>
    </row>
    <row r="605" spans="1:23">
      <c r="A605" s="321">
        <v>340</v>
      </c>
      <c r="B605" s="320">
        <f>G282</f>
        <v>0</v>
      </c>
      <c r="C605" s="323"/>
      <c r="D605" s="323"/>
      <c r="E605" s="323"/>
      <c r="F605" s="385">
        <v>340</v>
      </c>
      <c r="G605" s="396">
        <f t="shared" si="401"/>
        <v>0</v>
      </c>
      <c r="H605" s="391">
        <f>H282</f>
        <v>0</v>
      </c>
      <c r="I605" s="391">
        <f t="shared" si="423"/>
        <v>0</v>
      </c>
      <c r="J605" s="391">
        <f t="shared" si="423"/>
        <v>0</v>
      </c>
      <c r="K605" s="391">
        <f t="shared" si="423"/>
        <v>0</v>
      </c>
      <c r="L605" s="391">
        <f t="shared" si="423"/>
        <v>0</v>
      </c>
      <c r="M605" s="391">
        <f t="shared" si="423"/>
        <v>0</v>
      </c>
      <c r="N605" s="391">
        <f t="shared" si="423"/>
        <v>0</v>
      </c>
      <c r="O605" s="391">
        <f t="shared" si="423"/>
        <v>0</v>
      </c>
      <c r="P605" s="391">
        <f t="shared" si="423"/>
        <v>0</v>
      </c>
      <c r="Q605" s="391">
        <f t="shared" si="423"/>
        <v>0</v>
      </c>
      <c r="R605" s="391">
        <f t="shared" si="423"/>
        <v>0</v>
      </c>
      <c r="S605" s="391">
        <f t="shared" si="423"/>
        <v>0</v>
      </c>
      <c r="T605" s="391">
        <f t="shared" si="423"/>
        <v>0</v>
      </c>
      <c r="U605" s="391">
        <f t="shared" si="423"/>
        <v>0</v>
      </c>
      <c r="V605" s="391">
        <f t="shared" si="423"/>
        <v>0</v>
      </c>
      <c r="W605" s="1"/>
    </row>
    <row r="606" spans="1:23">
      <c r="A606" s="331" t="s">
        <v>342</v>
      </c>
      <c r="B606" s="332">
        <f>B607</f>
        <v>12003</v>
      </c>
      <c r="C606" s="323"/>
      <c r="D606" s="323"/>
      <c r="E606" s="323"/>
      <c r="F606" s="386" t="s">
        <v>342</v>
      </c>
      <c r="G606" s="332">
        <f t="shared" si="401"/>
        <v>12003</v>
      </c>
      <c r="H606" s="392">
        <f>H607</f>
        <v>1</v>
      </c>
      <c r="I606" s="392">
        <f t="shared" ref="I606:V607" si="424">I607</f>
        <v>1000</v>
      </c>
      <c r="J606" s="392">
        <f t="shared" si="424"/>
        <v>1000</v>
      </c>
      <c r="K606" s="392">
        <f t="shared" si="424"/>
        <v>1000</v>
      </c>
      <c r="L606" s="392">
        <f t="shared" si="424"/>
        <v>1</v>
      </c>
      <c r="M606" s="392">
        <f t="shared" si="424"/>
        <v>1000</v>
      </c>
      <c r="N606" s="392">
        <f t="shared" si="424"/>
        <v>1000</v>
      </c>
      <c r="O606" s="392">
        <f t="shared" si="424"/>
        <v>1000</v>
      </c>
      <c r="P606" s="392">
        <f t="shared" si="424"/>
        <v>1000</v>
      </c>
      <c r="Q606" s="392">
        <f t="shared" si="424"/>
        <v>1000</v>
      </c>
      <c r="R606" s="392">
        <f t="shared" si="424"/>
        <v>1000</v>
      </c>
      <c r="S606" s="392">
        <f t="shared" si="424"/>
        <v>1000</v>
      </c>
      <c r="T606" s="392">
        <f t="shared" si="424"/>
        <v>1</v>
      </c>
      <c r="U606" s="392">
        <f t="shared" si="424"/>
        <v>1000</v>
      </c>
      <c r="V606" s="392">
        <f t="shared" si="424"/>
        <v>1000</v>
      </c>
      <c r="W606" s="1"/>
    </row>
    <row r="607" spans="1:23">
      <c r="A607" s="329">
        <v>730</v>
      </c>
      <c r="B607" s="330">
        <f>B608</f>
        <v>12003</v>
      </c>
      <c r="C607" s="323"/>
      <c r="D607" s="323"/>
      <c r="E607" s="323"/>
      <c r="F607" s="384">
        <v>730</v>
      </c>
      <c r="G607" s="394">
        <f t="shared" si="401"/>
        <v>12003</v>
      </c>
      <c r="H607" s="390">
        <f>H608</f>
        <v>1</v>
      </c>
      <c r="I607" s="390">
        <f t="shared" si="424"/>
        <v>1000</v>
      </c>
      <c r="J607" s="390">
        <f t="shared" si="424"/>
        <v>1000</v>
      </c>
      <c r="K607" s="390">
        <f t="shared" si="424"/>
        <v>1000</v>
      </c>
      <c r="L607" s="390">
        <f t="shared" si="424"/>
        <v>1</v>
      </c>
      <c r="M607" s="390">
        <f t="shared" si="424"/>
        <v>1000</v>
      </c>
      <c r="N607" s="390">
        <f t="shared" si="424"/>
        <v>1000</v>
      </c>
      <c r="O607" s="390">
        <f t="shared" si="424"/>
        <v>1000</v>
      </c>
      <c r="P607" s="390">
        <f t="shared" si="424"/>
        <v>1000</v>
      </c>
      <c r="Q607" s="390">
        <f t="shared" si="424"/>
        <v>1000</v>
      </c>
      <c r="R607" s="390">
        <f t="shared" si="424"/>
        <v>1000</v>
      </c>
      <c r="S607" s="390">
        <f t="shared" si="424"/>
        <v>1000</v>
      </c>
      <c r="T607" s="390">
        <f t="shared" si="424"/>
        <v>1</v>
      </c>
      <c r="U607" s="390">
        <f t="shared" si="424"/>
        <v>1000</v>
      </c>
      <c r="V607" s="390">
        <f t="shared" si="424"/>
        <v>1000</v>
      </c>
      <c r="W607" s="1"/>
    </row>
    <row r="608" spans="1:23">
      <c r="A608" s="321">
        <v>231</v>
      </c>
      <c r="B608" s="343">
        <f>G283</f>
        <v>12003</v>
      </c>
      <c r="C608" s="323"/>
      <c r="D608" s="323"/>
      <c r="E608" s="323"/>
      <c r="F608" s="385">
        <v>231</v>
      </c>
      <c r="G608" s="396">
        <f t="shared" si="401"/>
        <v>12003</v>
      </c>
      <c r="H608" s="391">
        <f>H283</f>
        <v>1</v>
      </c>
      <c r="I608" s="391">
        <f t="shared" ref="I608:V608" si="425">I283</f>
        <v>1000</v>
      </c>
      <c r="J608" s="391">
        <f t="shared" si="425"/>
        <v>1000</v>
      </c>
      <c r="K608" s="391">
        <f t="shared" si="425"/>
        <v>1000</v>
      </c>
      <c r="L608" s="391">
        <f t="shared" si="425"/>
        <v>1</v>
      </c>
      <c r="M608" s="391">
        <f t="shared" si="425"/>
        <v>1000</v>
      </c>
      <c r="N608" s="391">
        <f t="shared" si="425"/>
        <v>1000</v>
      </c>
      <c r="O608" s="391">
        <f t="shared" si="425"/>
        <v>1000</v>
      </c>
      <c r="P608" s="391">
        <f t="shared" si="425"/>
        <v>1000</v>
      </c>
      <c r="Q608" s="391">
        <f t="shared" si="425"/>
        <v>1000</v>
      </c>
      <c r="R608" s="391">
        <f t="shared" si="425"/>
        <v>1000</v>
      </c>
      <c r="S608" s="391">
        <f t="shared" si="425"/>
        <v>1000</v>
      </c>
      <c r="T608" s="391">
        <f t="shared" si="425"/>
        <v>1</v>
      </c>
      <c r="U608" s="391">
        <f t="shared" si="425"/>
        <v>1000</v>
      </c>
      <c r="V608" s="391">
        <f t="shared" si="425"/>
        <v>1000</v>
      </c>
      <c r="W608" s="1"/>
    </row>
    <row r="609" spans="1:23">
      <c r="A609" s="344" t="s">
        <v>23</v>
      </c>
      <c r="B609" s="345">
        <f>B448+B455+B485+B488+B495+B511+B516+B519+B527+B530+B535+B544+B554+B562+B569+B591+B594+B600+B606+B597</f>
        <v>108903694.17799999</v>
      </c>
      <c r="C609" s="323"/>
      <c r="D609" s="346"/>
      <c r="E609" s="323"/>
      <c r="F609" s="389" t="s">
        <v>23</v>
      </c>
      <c r="G609" s="345">
        <f>H609+I609+J609+K609+L609+M609+N609+O609+P609+Q609+R609+S609+T609+U609+V609</f>
        <v>108903694.17800002</v>
      </c>
      <c r="H609" s="393">
        <f t="shared" ref="H609:V609" si="426">H448+H455+H485+H488+H495+H511+H516+H519+H527+H530+H535+H544+H554+H562+H569+H591+H594+H600+H606+H597</f>
        <v>4389.9160000000002</v>
      </c>
      <c r="I609" s="393">
        <f t="shared" si="426"/>
        <v>9485251.870000001</v>
      </c>
      <c r="J609" s="393">
        <f t="shared" si="426"/>
        <v>8720872.8200000003</v>
      </c>
      <c r="K609" s="393">
        <f t="shared" si="426"/>
        <v>9040174.0800000001</v>
      </c>
      <c r="L609" s="393">
        <f t="shared" si="426"/>
        <v>6781.7210000000005</v>
      </c>
      <c r="M609" s="393">
        <f t="shared" si="426"/>
        <v>7614221.6699999999</v>
      </c>
      <c r="N609" s="393">
        <f t="shared" si="426"/>
        <v>27818810.359999999</v>
      </c>
      <c r="O609" s="393">
        <f t="shared" si="426"/>
        <v>6407752.4199999999</v>
      </c>
      <c r="P609" s="393">
        <f t="shared" si="426"/>
        <v>6794779</v>
      </c>
      <c r="Q609" s="393">
        <f t="shared" si="426"/>
        <v>7652359.1200000001</v>
      </c>
      <c r="R609" s="393">
        <f t="shared" si="426"/>
        <v>6677510.29</v>
      </c>
      <c r="S609" s="393">
        <f t="shared" si="426"/>
        <v>6967678.3200000003</v>
      </c>
      <c r="T609" s="393">
        <f t="shared" si="426"/>
        <v>7610.0309999999999</v>
      </c>
      <c r="U609" s="393">
        <f t="shared" si="426"/>
        <v>6064061.5099999998</v>
      </c>
      <c r="V609" s="393">
        <f t="shared" si="426"/>
        <v>5641441.0499999998</v>
      </c>
      <c r="W609" s="1"/>
    </row>
    <row r="610" spans="1:23">
      <c r="A610" s="1" t="s">
        <v>343</v>
      </c>
      <c r="B610" s="1"/>
      <c r="C610" s="1"/>
      <c r="D610" s="1"/>
      <c r="E610" s="315"/>
      <c r="F610" s="315"/>
      <c r="G610" s="345">
        <f t="shared" ref="G610:G627" si="427">H610+I610+J610+K610+L610+M610+N610+O610+P610+Q610+R610+S610+T610+U610+V610</f>
        <v>0</v>
      </c>
      <c r="H610" s="323">
        <f t="shared" ref="H610" si="428">H174</f>
        <v>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347">
        <v>122</v>
      </c>
      <c r="B611" s="348">
        <f>B453+B460</f>
        <v>0</v>
      </c>
      <c r="C611" s="1"/>
      <c r="D611" s="1"/>
      <c r="E611" s="1"/>
      <c r="F611" s="349">
        <v>122</v>
      </c>
      <c r="G611" s="332">
        <f t="shared" si="427"/>
        <v>0</v>
      </c>
      <c r="H611" s="323">
        <f>H453+H460</f>
        <v>0</v>
      </c>
      <c r="I611" s="323">
        <f t="shared" ref="I611:V611" si="429">I453+I460</f>
        <v>0</v>
      </c>
      <c r="J611" s="323">
        <f t="shared" si="429"/>
        <v>0</v>
      </c>
      <c r="K611" s="323">
        <f t="shared" si="429"/>
        <v>0</v>
      </c>
      <c r="L611" s="323">
        <f t="shared" si="429"/>
        <v>0</v>
      </c>
      <c r="M611" s="323">
        <f t="shared" si="429"/>
        <v>0</v>
      </c>
      <c r="N611" s="323">
        <f t="shared" si="429"/>
        <v>0</v>
      </c>
      <c r="O611" s="323">
        <f t="shared" si="429"/>
        <v>0</v>
      </c>
      <c r="P611" s="323">
        <f t="shared" si="429"/>
        <v>0</v>
      </c>
      <c r="Q611" s="323">
        <f t="shared" si="429"/>
        <v>0</v>
      </c>
      <c r="R611" s="323">
        <f t="shared" si="429"/>
        <v>0</v>
      </c>
      <c r="S611" s="323">
        <f t="shared" si="429"/>
        <v>0</v>
      </c>
      <c r="T611" s="323">
        <f t="shared" si="429"/>
        <v>0</v>
      </c>
      <c r="U611" s="323">
        <f t="shared" si="429"/>
        <v>0</v>
      </c>
      <c r="V611" s="323">
        <f t="shared" si="429"/>
        <v>0</v>
      </c>
      <c r="W611" s="1"/>
    </row>
    <row r="612" spans="1:23">
      <c r="A612" s="349">
        <v>121</v>
      </c>
      <c r="B612" s="348">
        <f>B449+B456+B496</f>
        <v>13585011.300000001</v>
      </c>
      <c r="C612" s="1"/>
      <c r="D612" s="1"/>
      <c r="E612" s="1"/>
      <c r="F612" s="349">
        <v>121</v>
      </c>
      <c r="G612" s="332">
        <f t="shared" si="427"/>
        <v>13585011.299999999</v>
      </c>
      <c r="H612" s="323">
        <f>H449+H456+H496</f>
        <v>714.1</v>
      </c>
      <c r="I612" s="323">
        <f t="shared" ref="I612:V612" si="430">I449+I456+I496</f>
        <v>1218464</v>
      </c>
      <c r="J612" s="323">
        <f t="shared" si="430"/>
        <v>717464</v>
      </c>
      <c r="K612" s="323">
        <f t="shared" si="430"/>
        <v>1657500</v>
      </c>
      <c r="L612" s="323">
        <f t="shared" si="430"/>
        <v>1342.1</v>
      </c>
      <c r="M612" s="323">
        <f t="shared" si="430"/>
        <v>1012364</v>
      </c>
      <c r="N612" s="323">
        <f t="shared" si="430"/>
        <v>2773040</v>
      </c>
      <c r="O612" s="323">
        <f t="shared" si="430"/>
        <v>733764</v>
      </c>
      <c r="P612" s="323">
        <f t="shared" si="430"/>
        <v>1029214</v>
      </c>
      <c r="Q612" s="323">
        <f t="shared" si="430"/>
        <v>1143864</v>
      </c>
      <c r="R612" s="323">
        <f t="shared" si="430"/>
        <v>825600</v>
      </c>
      <c r="S612" s="323">
        <f t="shared" si="430"/>
        <v>587464</v>
      </c>
      <c r="T612" s="323">
        <f t="shared" si="430"/>
        <v>1389.1</v>
      </c>
      <c r="U612" s="323">
        <f t="shared" si="430"/>
        <v>1138464</v>
      </c>
      <c r="V612" s="323">
        <f t="shared" si="430"/>
        <v>744364</v>
      </c>
      <c r="W612" s="1"/>
    </row>
    <row r="613" spans="1:23">
      <c r="A613" s="349">
        <v>129</v>
      </c>
      <c r="B613" s="348">
        <f>B498+B458+B451</f>
        <v>4020381.5999999996</v>
      </c>
      <c r="C613" s="1"/>
      <c r="D613" s="1"/>
      <c r="E613" s="1"/>
      <c r="F613" s="349">
        <v>129</v>
      </c>
      <c r="G613" s="332">
        <f t="shared" si="427"/>
        <v>4020381.6</v>
      </c>
      <c r="H613" s="323">
        <f>H498+H458+H451</f>
        <v>184.8</v>
      </c>
      <c r="I613" s="323">
        <f t="shared" ref="I613:V613" si="431">I498+I458+I451</f>
        <v>367740</v>
      </c>
      <c r="J613" s="323">
        <f t="shared" si="431"/>
        <v>232090</v>
      </c>
      <c r="K613" s="323">
        <f t="shared" si="431"/>
        <v>465500</v>
      </c>
      <c r="L613" s="323">
        <f t="shared" si="431"/>
        <v>404.4</v>
      </c>
      <c r="M613" s="323">
        <f t="shared" si="431"/>
        <v>306540</v>
      </c>
      <c r="N613" s="323">
        <f t="shared" si="431"/>
        <v>837460</v>
      </c>
      <c r="O613" s="323">
        <f t="shared" si="431"/>
        <v>222443</v>
      </c>
      <c r="P613" s="323">
        <f t="shared" si="431"/>
        <v>312040</v>
      </c>
      <c r="Q613" s="323">
        <f t="shared" si="431"/>
        <v>340940</v>
      </c>
      <c r="R613" s="323">
        <f t="shared" si="431"/>
        <v>250400</v>
      </c>
      <c r="S613" s="323">
        <f t="shared" si="431"/>
        <v>170740</v>
      </c>
      <c r="T613" s="323">
        <f t="shared" si="431"/>
        <v>419.4</v>
      </c>
      <c r="U613" s="323">
        <f t="shared" si="431"/>
        <v>343740</v>
      </c>
      <c r="V613" s="323">
        <f t="shared" si="431"/>
        <v>169740</v>
      </c>
      <c r="W613" s="1"/>
    </row>
    <row r="614" spans="1:23">
      <c r="A614" s="349">
        <v>242</v>
      </c>
      <c r="B614" s="348">
        <f>B462+B500+B570</f>
        <v>523996</v>
      </c>
      <c r="C614" s="1"/>
      <c r="D614" s="1"/>
      <c r="E614" s="1"/>
      <c r="F614" s="349">
        <v>242</v>
      </c>
      <c r="G614" s="332">
        <f t="shared" si="427"/>
        <v>523996</v>
      </c>
      <c r="H614" s="323">
        <f t="shared" ref="H614:V614" si="432">H462+H500+H570</f>
        <v>43</v>
      </c>
      <c r="I614" s="323">
        <f t="shared" si="432"/>
        <v>60000</v>
      </c>
      <c r="J614" s="323">
        <f t="shared" si="432"/>
        <v>15000</v>
      </c>
      <c r="K614" s="323">
        <f t="shared" si="432"/>
        <v>51000</v>
      </c>
      <c r="L614" s="323">
        <f t="shared" si="432"/>
        <v>105</v>
      </c>
      <c r="M614" s="323">
        <f t="shared" si="432"/>
        <v>41000</v>
      </c>
      <c r="N614" s="323">
        <f t="shared" si="432"/>
        <v>100000</v>
      </c>
      <c r="O614" s="323">
        <f t="shared" si="432"/>
        <v>18000</v>
      </c>
      <c r="P614" s="323">
        <f t="shared" si="432"/>
        <v>44000</v>
      </c>
      <c r="Q614" s="323">
        <f t="shared" si="432"/>
        <v>25000</v>
      </c>
      <c r="R614" s="323">
        <f t="shared" si="432"/>
        <v>58670</v>
      </c>
      <c r="S614" s="323">
        <f t="shared" si="432"/>
        <v>31375</v>
      </c>
      <c r="T614" s="323">
        <f t="shared" si="432"/>
        <v>103</v>
      </c>
      <c r="U614" s="323">
        <f t="shared" si="432"/>
        <v>31700</v>
      </c>
      <c r="V614" s="323">
        <f t="shared" si="432"/>
        <v>48000</v>
      </c>
      <c r="W614" s="1"/>
    </row>
    <row r="615" spans="1:23">
      <c r="A615" s="349">
        <v>243</v>
      </c>
      <c r="B615" s="348">
        <f>B536+B572</f>
        <v>5000</v>
      </c>
      <c r="C615" s="1"/>
      <c r="D615" s="1"/>
      <c r="E615" s="1"/>
      <c r="F615" s="349">
        <v>243</v>
      </c>
      <c r="G615" s="332">
        <f t="shared" si="427"/>
        <v>5000</v>
      </c>
      <c r="H615" s="323">
        <f t="shared" ref="H615:V615" si="433">H536+H572</f>
        <v>0</v>
      </c>
      <c r="I615" s="323">
        <f t="shared" si="433"/>
        <v>0</v>
      </c>
      <c r="J615" s="323">
        <f t="shared" si="433"/>
        <v>0</v>
      </c>
      <c r="K615" s="323">
        <f t="shared" si="433"/>
        <v>0</v>
      </c>
      <c r="L615" s="323">
        <f t="shared" si="433"/>
        <v>0</v>
      </c>
      <c r="M615" s="323">
        <f t="shared" si="433"/>
        <v>0</v>
      </c>
      <c r="N615" s="323">
        <f t="shared" si="433"/>
        <v>0</v>
      </c>
      <c r="O615" s="323">
        <f t="shared" si="433"/>
        <v>0</v>
      </c>
      <c r="P615" s="323">
        <f t="shared" si="433"/>
        <v>0</v>
      </c>
      <c r="Q615" s="323">
        <f t="shared" si="433"/>
        <v>5000</v>
      </c>
      <c r="R615" s="323">
        <f t="shared" si="433"/>
        <v>0</v>
      </c>
      <c r="S615" s="323">
        <f t="shared" si="433"/>
        <v>0</v>
      </c>
      <c r="T615" s="323">
        <f t="shared" si="433"/>
        <v>0</v>
      </c>
      <c r="U615" s="323">
        <f t="shared" si="433"/>
        <v>0</v>
      </c>
      <c r="V615" s="323">
        <f t="shared" si="433"/>
        <v>0</v>
      </c>
      <c r="W615" s="1"/>
    </row>
    <row r="616" spans="1:23">
      <c r="A616" s="349">
        <v>244</v>
      </c>
      <c r="B616" s="348">
        <f>B465+B489+B502+B512+B520+B528+B531+B538+B545+B555+B563+B574+B595+B601</f>
        <v>76555163.277999997</v>
      </c>
      <c r="C616" s="1"/>
      <c r="D616" s="1"/>
      <c r="E616" s="1"/>
      <c r="F616" s="349">
        <v>244</v>
      </c>
      <c r="G616" s="332">
        <f t="shared" si="427"/>
        <v>76555163.278000012</v>
      </c>
      <c r="H616" s="323">
        <f t="shared" ref="H616:V616" si="434">H465+H489+H502+H512+H520+H528+H531+H538+H545+H555+H563+H574+H595+H601</f>
        <v>3014.0160000000001</v>
      </c>
      <c r="I616" s="323">
        <f t="shared" si="434"/>
        <v>6744047.8700000001</v>
      </c>
      <c r="J616" s="323">
        <f t="shared" si="434"/>
        <v>6147318.8200000003</v>
      </c>
      <c r="K616" s="323">
        <f t="shared" si="434"/>
        <v>5594174.0800000001</v>
      </c>
      <c r="L616" s="323">
        <f t="shared" si="434"/>
        <v>4004.221</v>
      </c>
      <c r="M616" s="323">
        <f t="shared" si="434"/>
        <v>5652317.6699999999</v>
      </c>
      <c r="N616" s="323">
        <f t="shared" si="434"/>
        <v>21517010.359999999</v>
      </c>
      <c r="O616" s="323">
        <f t="shared" si="434"/>
        <v>3879245.42</v>
      </c>
      <c r="P616" s="323">
        <f t="shared" si="434"/>
        <v>4808325</v>
      </c>
      <c r="Q616" s="323">
        <f t="shared" si="434"/>
        <v>4650055.12</v>
      </c>
      <c r="R616" s="323">
        <f t="shared" si="434"/>
        <v>4774840.29</v>
      </c>
      <c r="S616" s="323">
        <f t="shared" si="434"/>
        <v>5020099.32</v>
      </c>
      <c r="T616" s="323">
        <f t="shared" si="434"/>
        <v>4216.5309999999999</v>
      </c>
      <c r="U616" s="323">
        <f t="shared" si="434"/>
        <v>4154157.51</v>
      </c>
      <c r="V616" s="323">
        <f t="shared" si="434"/>
        <v>3602337.05</v>
      </c>
      <c r="W616" s="1"/>
    </row>
    <row r="617" spans="1:23">
      <c r="A617" s="349">
        <v>312</v>
      </c>
      <c r="B617" s="348">
        <f>B592</f>
        <v>1481424</v>
      </c>
      <c r="C617" s="1"/>
      <c r="D617" s="1"/>
      <c r="E617" s="1"/>
      <c r="F617" s="349">
        <v>312</v>
      </c>
      <c r="G617" s="332">
        <f t="shared" si="427"/>
        <v>1481424</v>
      </c>
      <c r="H617" s="323">
        <f>H592</f>
        <v>0</v>
      </c>
      <c r="I617" s="323">
        <f t="shared" ref="I617:V617" si="435">I592</f>
        <v>80000</v>
      </c>
      <c r="J617" s="323">
        <f t="shared" si="435"/>
        <v>160000</v>
      </c>
      <c r="K617" s="323">
        <f t="shared" si="435"/>
        <v>240000</v>
      </c>
      <c r="L617" s="323">
        <f t="shared" si="435"/>
        <v>152</v>
      </c>
      <c r="M617" s="323">
        <f t="shared" si="435"/>
        <v>80000</v>
      </c>
      <c r="N617" s="323">
        <f t="shared" si="435"/>
        <v>240000</v>
      </c>
      <c r="O617" s="323">
        <f t="shared" si="435"/>
        <v>204000</v>
      </c>
      <c r="P617" s="323">
        <f t="shared" si="435"/>
        <v>80000</v>
      </c>
      <c r="Q617" s="323">
        <f t="shared" si="435"/>
        <v>0</v>
      </c>
      <c r="R617" s="323">
        <f t="shared" si="435"/>
        <v>80000</v>
      </c>
      <c r="S617" s="323">
        <f t="shared" si="435"/>
        <v>80000</v>
      </c>
      <c r="T617" s="323">
        <f t="shared" si="435"/>
        <v>272</v>
      </c>
      <c r="U617" s="323">
        <f t="shared" si="435"/>
        <v>77000</v>
      </c>
      <c r="V617" s="323">
        <f t="shared" si="435"/>
        <v>160000</v>
      </c>
      <c r="W617" s="1"/>
    </row>
    <row r="618" spans="1:23">
      <c r="A618" s="349">
        <v>321</v>
      </c>
      <c r="B618" s="348">
        <f>B597</f>
        <v>0</v>
      </c>
      <c r="C618" s="1"/>
      <c r="D618" s="1"/>
      <c r="E618" s="1"/>
      <c r="F618" s="349">
        <v>321</v>
      </c>
      <c r="G618" s="332">
        <f t="shared" si="427"/>
        <v>0</v>
      </c>
      <c r="H618" s="323">
        <f>H597</f>
        <v>0</v>
      </c>
      <c r="I618" s="323">
        <f t="shared" ref="I618:V618" si="436">I597</f>
        <v>0</v>
      </c>
      <c r="J618" s="323">
        <f t="shared" si="436"/>
        <v>0</v>
      </c>
      <c r="K618" s="323">
        <f t="shared" si="436"/>
        <v>0</v>
      </c>
      <c r="L618" s="323">
        <f t="shared" si="436"/>
        <v>0</v>
      </c>
      <c r="M618" s="323">
        <f t="shared" si="436"/>
        <v>0</v>
      </c>
      <c r="N618" s="323">
        <f t="shared" si="436"/>
        <v>0</v>
      </c>
      <c r="O618" s="323">
        <f t="shared" si="436"/>
        <v>0</v>
      </c>
      <c r="P618" s="323">
        <f t="shared" si="436"/>
        <v>0</v>
      </c>
      <c r="Q618" s="323">
        <f t="shared" si="436"/>
        <v>0</v>
      </c>
      <c r="R618" s="323">
        <f t="shared" si="436"/>
        <v>0</v>
      </c>
      <c r="S618" s="323">
        <f t="shared" si="436"/>
        <v>0</v>
      </c>
      <c r="T618" s="323">
        <f t="shared" si="436"/>
        <v>0</v>
      </c>
      <c r="U618" s="323">
        <f t="shared" si="436"/>
        <v>0</v>
      </c>
      <c r="V618" s="323">
        <f t="shared" si="436"/>
        <v>0</v>
      </c>
      <c r="W618" s="1"/>
    </row>
    <row r="619" spans="1:23">
      <c r="A619" s="349">
        <v>414</v>
      </c>
      <c r="B619" s="348">
        <f>B551+B540</f>
        <v>0</v>
      </c>
      <c r="C619" s="1"/>
      <c r="D619" s="1"/>
      <c r="E619" s="1"/>
      <c r="F619" s="349">
        <v>414</v>
      </c>
      <c r="G619" s="332">
        <f t="shared" si="427"/>
        <v>0</v>
      </c>
      <c r="H619" s="323">
        <f>H551+H540</f>
        <v>0</v>
      </c>
      <c r="I619" s="323">
        <f t="shared" ref="I619:V619" si="437">I551+I540</f>
        <v>0</v>
      </c>
      <c r="J619" s="323">
        <f t="shared" si="437"/>
        <v>0</v>
      </c>
      <c r="K619" s="323">
        <f t="shared" si="437"/>
        <v>0</v>
      </c>
      <c r="L619" s="323">
        <f t="shared" si="437"/>
        <v>0</v>
      </c>
      <c r="M619" s="323">
        <f t="shared" si="437"/>
        <v>0</v>
      </c>
      <c r="N619" s="323">
        <f t="shared" si="437"/>
        <v>0</v>
      </c>
      <c r="O619" s="323">
        <f t="shared" si="437"/>
        <v>0</v>
      </c>
      <c r="P619" s="323">
        <f t="shared" si="437"/>
        <v>0</v>
      </c>
      <c r="Q619" s="323">
        <f t="shared" si="437"/>
        <v>0</v>
      </c>
      <c r="R619" s="323">
        <f t="shared" si="437"/>
        <v>0</v>
      </c>
      <c r="S619" s="323">
        <f t="shared" si="437"/>
        <v>0</v>
      </c>
      <c r="T619" s="323">
        <f t="shared" si="437"/>
        <v>0</v>
      </c>
      <c r="U619" s="323">
        <f t="shared" si="437"/>
        <v>0</v>
      </c>
      <c r="V619" s="323">
        <f t="shared" si="437"/>
        <v>0</v>
      </c>
      <c r="W619" s="1"/>
    </row>
    <row r="620" spans="1:23">
      <c r="A620" s="349">
        <v>540</v>
      </c>
      <c r="B620" s="348">
        <f>B589+B483</f>
        <v>12435407</v>
      </c>
      <c r="C620" s="1"/>
      <c r="D620" s="351"/>
      <c r="E620" s="1"/>
      <c r="F620" s="349">
        <v>540</v>
      </c>
      <c r="G620" s="332">
        <f t="shared" si="427"/>
        <v>12435407</v>
      </c>
      <c r="H620" s="323">
        <f t="shared" ref="H620:V620" si="438">H589+H483</f>
        <v>430</v>
      </c>
      <c r="I620" s="323">
        <f t="shared" si="438"/>
        <v>982000</v>
      </c>
      <c r="J620" s="323">
        <f t="shared" si="438"/>
        <v>1446000</v>
      </c>
      <c r="K620" s="323">
        <f t="shared" si="438"/>
        <v>980000</v>
      </c>
      <c r="L620" s="323">
        <f t="shared" si="438"/>
        <v>769</v>
      </c>
      <c r="M620" s="323">
        <f t="shared" si="438"/>
        <v>517000</v>
      </c>
      <c r="N620" s="323">
        <f t="shared" si="438"/>
        <v>2183000</v>
      </c>
      <c r="O620" s="323">
        <f t="shared" si="438"/>
        <v>1346000</v>
      </c>
      <c r="P620" s="323">
        <f t="shared" si="438"/>
        <v>517000</v>
      </c>
      <c r="Q620" s="323">
        <f t="shared" si="438"/>
        <v>1477000</v>
      </c>
      <c r="R620" s="323">
        <f t="shared" si="438"/>
        <v>681000</v>
      </c>
      <c r="S620" s="323">
        <f t="shared" si="438"/>
        <v>1076000</v>
      </c>
      <c r="T620" s="323">
        <f t="shared" si="438"/>
        <v>1208</v>
      </c>
      <c r="U620" s="323">
        <f t="shared" si="438"/>
        <v>316000</v>
      </c>
      <c r="V620" s="323">
        <f t="shared" si="438"/>
        <v>912000</v>
      </c>
      <c r="W620" s="1"/>
    </row>
    <row r="621" spans="1:23">
      <c r="A621" s="349">
        <v>630</v>
      </c>
      <c r="B621" s="348">
        <f>B542+B517</f>
        <v>49800</v>
      </c>
      <c r="C621" s="1"/>
      <c r="D621" s="1"/>
      <c r="E621" s="1"/>
      <c r="F621" s="349">
        <v>630</v>
      </c>
      <c r="G621" s="332">
        <f t="shared" si="427"/>
        <v>49800</v>
      </c>
      <c r="H621" s="323">
        <f t="shared" ref="H621:V621" si="439">H542+H517</f>
        <v>0</v>
      </c>
      <c r="I621" s="323">
        <f t="shared" si="439"/>
        <v>0</v>
      </c>
      <c r="J621" s="323">
        <f t="shared" si="439"/>
        <v>0</v>
      </c>
      <c r="K621" s="323">
        <f t="shared" si="439"/>
        <v>0</v>
      </c>
      <c r="L621" s="323">
        <f t="shared" si="439"/>
        <v>0</v>
      </c>
      <c r="M621" s="323">
        <f t="shared" si="439"/>
        <v>0</v>
      </c>
      <c r="N621" s="323">
        <f t="shared" si="439"/>
        <v>49800</v>
      </c>
      <c r="O621" s="323">
        <f t="shared" si="439"/>
        <v>0</v>
      </c>
      <c r="P621" s="323">
        <f t="shared" si="439"/>
        <v>0</v>
      </c>
      <c r="Q621" s="323">
        <f t="shared" si="439"/>
        <v>0</v>
      </c>
      <c r="R621" s="323">
        <f t="shared" si="439"/>
        <v>0</v>
      </c>
      <c r="S621" s="323">
        <f t="shared" si="439"/>
        <v>0</v>
      </c>
      <c r="T621" s="323">
        <f t="shared" si="439"/>
        <v>0</v>
      </c>
      <c r="U621" s="323">
        <f t="shared" si="439"/>
        <v>0</v>
      </c>
      <c r="V621" s="323">
        <f t="shared" si="439"/>
        <v>0</v>
      </c>
      <c r="W621" s="1"/>
    </row>
    <row r="622" spans="1:23">
      <c r="A622" s="349">
        <v>730</v>
      </c>
      <c r="B622" s="348">
        <f>B607</f>
        <v>12003</v>
      </c>
      <c r="C622" s="1"/>
      <c r="D622" s="1"/>
      <c r="E622" s="1"/>
      <c r="F622" s="349">
        <v>730</v>
      </c>
      <c r="G622" s="332">
        <f t="shared" si="427"/>
        <v>12003</v>
      </c>
      <c r="H622" s="323">
        <f>H607</f>
        <v>1</v>
      </c>
      <c r="I622" s="323">
        <f t="shared" ref="I622:V622" si="440">I607</f>
        <v>1000</v>
      </c>
      <c r="J622" s="323">
        <f t="shared" si="440"/>
        <v>1000</v>
      </c>
      <c r="K622" s="323">
        <f t="shared" si="440"/>
        <v>1000</v>
      </c>
      <c r="L622" s="323">
        <f t="shared" si="440"/>
        <v>1</v>
      </c>
      <c r="M622" s="323">
        <f t="shared" si="440"/>
        <v>1000</v>
      </c>
      <c r="N622" s="323">
        <f t="shared" si="440"/>
        <v>1000</v>
      </c>
      <c r="O622" s="323">
        <f t="shared" si="440"/>
        <v>1000</v>
      </c>
      <c r="P622" s="323">
        <f t="shared" si="440"/>
        <v>1000</v>
      </c>
      <c r="Q622" s="323">
        <f t="shared" si="440"/>
        <v>1000</v>
      </c>
      <c r="R622" s="323">
        <f t="shared" si="440"/>
        <v>1000</v>
      </c>
      <c r="S622" s="323">
        <f t="shared" si="440"/>
        <v>1000</v>
      </c>
      <c r="T622" s="323">
        <f t="shared" si="440"/>
        <v>1</v>
      </c>
      <c r="U622" s="323">
        <f t="shared" si="440"/>
        <v>1000</v>
      </c>
      <c r="V622" s="323">
        <f t="shared" si="440"/>
        <v>1000</v>
      </c>
      <c r="W622" s="1"/>
    </row>
    <row r="623" spans="1:23">
      <c r="A623" s="349">
        <v>851</v>
      </c>
      <c r="B623" s="348">
        <f>B477+B583</f>
        <v>195500</v>
      </c>
      <c r="C623" s="1"/>
      <c r="D623" s="1"/>
      <c r="E623" s="1"/>
      <c r="F623" s="349">
        <v>851</v>
      </c>
      <c r="G623" s="332">
        <f t="shared" si="427"/>
        <v>195500</v>
      </c>
      <c r="H623" s="323">
        <f t="shared" ref="H623:V623" si="441">H477+H583</f>
        <v>0</v>
      </c>
      <c r="I623" s="323">
        <f t="shared" si="441"/>
        <v>30000</v>
      </c>
      <c r="J623" s="323">
        <f t="shared" si="441"/>
        <v>1000</v>
      </c>
      <c r="K623" s="323">
        <f t="shared" si="441"/>
        <v>50000</v>
      </c>
      <c r="L623" s="323">
        <f t="shared" si="441"/>
        <v>0</v>
      </c>
      <c r="M623" s="323">
        <f t="shared" si="441"/>
        <v>1000</v>
      </c>
      <c r="N623" s="323">
        <f t="shared" si="441"/>
        <v>105000</v>
      </c>
      <c r="O623" s="323">
        <f t="shared" si="441"/>
        <v>0</v>
      </c>
      <c r="P623" s="323">
        <f t="shared" si="441"/>
        <v>0</v>
      </c>
      <c r="Q623" s="323">
        <f t="shared" si="441"/>
        <v>5500</v>
      </c>
      <c r="R623" s="323">
        <f t="shared" si="441"/>
        <v>3000</v>
      </c>
      <c r="S623" s="323">
        <f t="shared" si="441"/>
        <v>0</v>
      </c>
      <c r="T623" s="323">
        <f t="shared" si="441"/>
        <v>0</v>
      </c>
      <c r="U623" s="323">
        <f t="shared" si="441"/>
        <v>0</v>
      </c>
      <c r="V623" s="323">
        <f t="shared" si="441"/>
        <v>0</v>
      </c>
      <c r="W623" s="1"/>
    </row>
    <row r="624" spans="1:23">
      <c r="A624" s="349">
        <v>852</v>
      </c>
      <c r="B624" s="348">
        <f>B479+B493+B585</f>
        <v>5000</v>
      </c>
      <c r="C624" s="1"/>
      <c r="D624" s="1"/>
      <c r="E624" s="1"/>
      <c r="F624" s="349">
        <v>852</v>
      </c>
      <c r="G624" s="332">
        <f t="shared" si="427"/>
        <v>5000</v>
      </c>
      <c r="H624" s="323">
        <f t="shared" ref="H624:V624" si="442">H479+H493+H585</f>
        <v>0</v>
      </c>
      <c r="I624" s="323">
        <f t="shared" si="442"/>
        <v>0</v>
      </c>
      <c r="J624" s="323">
        <f t="shared" si="442"/>
        <v>0</v>
      </c>
      <c r="K624" s="323">
        <f t="shared" si="442"/>
        <v>0</v>
      </c>
      <c r="L624" s="323">
        <f t="shared" si="442"/>
        <v>0</v>
      </c>
      <c r="M624" s="323">
        <f t="shared" si="442"/>
        <v>0</v>
      </c>
      <c r="N624" s="323">
        <f t="shared" si="442"/>
        <v>2000</v>
      </c>
      <c r="O624" s="323">
        <f t="shared" si="442"/>
        <v>0</v>
      </c>
      <c r="P624" s="323">
        <f t="shared" si="442"/>
        <v>0</v>
      </c>
      <c r="Q624" s="323">
        <f t="shared" si="442"/>
        <v>0</v>
      </c>
      <c r="R624" s="323">
        <f t="shared" si="442"/>
        <v>0</v>
      </c>
      <c r="S624" s="323">
        <f t="shared" si="442"/>
        <v>0</v>
      </c>
      <c r="T624" s="323">
        <f t="shared" si="442"/>
        <v>0</v>
      </c>
      <c r="U624" s="323">
        <f t="shared" si="442"/>
        <v>0</v>
      </c>
      <c r="V624" s="323">
        <f t="shared" si="442"/>
        <v>3000</v>
      </c>
      <c r="W624" s="1"/>
    </row>
    <row r="625" spans="1:23">
      <c r="A625" s="349">
        <v>853</v>
      </c>
      <c r="B625" s="348">
        <f>B481+B587</f>
        <v>18805</v>
      </c>
      <c r="C625" s="1"/>
      <c r="D625" s="1"/>
      <c r="E625" s="1"/>
      <c r="F625" s="349">
        <v>853</v>
      </c>
      <c r="G625" s="332">
        <f t="shared" si="427"/>
        <v>18805</v>
      </c>
      <c r="H625" s="323">
        <f t="shared" ref="H625:V625" si="443">H481+H587</f>
        <v>2</v>
      </c>
      <c r="I625" s="323">
        <f t="shared" si="443"/>
        <v>1000</v>
      </c>
      <c r="J625" s="323">
        <f t="shared" si="443"/>
        <v>0</v>
      </c>
      <c r="K625" s="323">
        <f t="shared" si="443"/>
        <v>0</v>
      </c>
      <c r="L625" s="323">
        <f t="shared" si="443"/>
        <v>3</v>
      </c>
      <c r="M625" s="323">
        <f t="shared" si="443"/>
        <v>1000</v>
      </c>
      <c r="N625" s="323">
        <f t="shared" si="443"/>
        <v>9500</v>
      </c>
      <c r="O625" s="323">
        <f t="shared" si="443"/>
        <v>1300</v>
      </c>
      <c r="P625" s="323">
        <f t="shared" si="443"/>
        <v>1000</v>
      </c>
      <c r="Q625" s="323">
        <f t="shared" si="443"/>
        <v>2000</v>
      </c>
      <c r="R625" s="323">
        <f t="shared" si="443"/>
        <v>2000</v>
      </c>
      <c r="S625" s="323">
        <f t="shared" si="443"/>
        <v>0</v>
      </c>
      <c r="T625" s="323">
        <f t="shared" si="443"/>
        <v>0</v>
      </c>
      <c r="U625" s="323">
        <f t="shared" si="443"/>
        <v>1000</v>
      </c>
      <c r="V625" s="323">
        <f t="shared" si="443"/>
        <v>0</v>
      </c>
      <c r="W625" s="1"/>
    </row>
    <row r="626" spans="1:23">
      <c r="A626" s="349">
        <v>870</v>
      </c>
      <c r="B626" s="348">
        <f>B486</f>
        <v>12003</v>
      </c>
      <c r="C626" s="1"/>
      <c r="D626" s="1"/>
      <c r="E626" s="1"/>
      <c r="F626" s="352">
        <v>870</v>
      </c>
      <c r="G626" s="332">
        <f t="shared" si="427"/>
        <v>12003</v>
      </c>
      <c r="H626" s="323">
        <f>H486</f>
        <v>1</v>
      </c>
      <c r="I626" s="323">
        <f t="shared" ref="I626:V626" si="444">I486</f>
        <v>1000</v>
      </c>
      <c r="J626" s="323">
        <f t="shared" si="444"/>
        <v>1000</v>
      </c>
      <c r="K626" s="323">
        <f t="shared" si="444"/>
        <v>1000</v>
      </c>
      <c r="L626" s="323">
        <f t="shared" si="444"/>
        <v>1</v>
      </c>
      <c r="M626" s="323">
        <f t="shared" si="444"/>
        <v>1000</v>
      </c>
      <c r="N626" s="323">
        <f t="shared" si="444"/>
        <v>1000</v>
      </c>
      <c r="O626" s="323">
        <f t="shared" si="444"/>
        <v>1000</v>
      </c>
      <c r="P626" s="323">
        <f t="shared" si="444"/>
        <v>1000</v>
      </c>
      <c r="Q626" s="323">
        <f t="shared" si="444"/>
        <v>1000</v>
      </c>
      <c r="R626" s="323">
        <f t="shared" si="444"/>
        <v>1000</v>
      </c>
      <c r="S626" s="323">
        <f t="shared" si="444"/>
        <v>1000</v>
      </c>
      <c r="T626" s="323">
        <f t="shared" si="444"/>
        <v>1</v>
      </c>
      <c r="U626" s="323">
        <f t="shared" si="444"/>
        <v>1000</v>
      </c>
      <c r="V626" s="323">
        <f t="shared" si="444"/>
        <v>1000</v>
      </c>
      <c r="W626" s="1"/>
    </row>
    <row r="627" spans="1:23">
      <c r="A627" s="349">
        <v>831</v>
      </c>
      <c r="B627" s="353">
        <f>B475</f>
        <v>4200</v>
      </c>
      <c r="C627" s="1"/>
      <c r="D627" s="1"/>
      <c r="E627" s="1"/>
      <c r="F627" s="349">
        <v>831</v>
      </c>
      <c r="G627" s="332">
        <f t="shared" si="427"/>
        <v>4200</v>
      </c>
      <c r="H627" s="323">
        <f>H475</f>
        <v>0</v>
      </c>
      <c r="I627" s="323">
        <f t="shared" ref="I627:V627" si="445">I475</f>
        <v>0</v>
      </c>
      <c r="J627" s="323">
        <f t="shared" si="445"/>
        <v>0</v>
      </c>
      <c r="K627" s="323">
        <f t="shared" si="445"/>
        <v>0</v>
      </c>
      <c r="L627" s="323">
        <f t="shared" si="445"/>
        <v>0</v>
      </c>
      <c r="M627" s="323">
        <f t="shared" si="445"/>
        <v>1000</v>
      </c>
      <c r="N627" s="323">
        <f t="shared" si="445"/>
        <v>0</v>
      </c>
      <c r="O627" s="323">
        <f t="shared" si="445"/>
        <v>1000</v>
      </c>
      <c r="P627" s="323">
        <f t="shared" si="445"/>
        <v>1200</v>
      </c>
      <c r="Q627" s="323">
        <f t="shared" si="445"/>
        <v>1000</v>
      </c>
      <c r="R627" s="323">
        <f t="shared" si="445"/>
        <v>0</v>
      </c>
      <c r="S627" s="323">
        <f t="shared" si="445"/>
        <v>0</v>
      </c>
      <c r="T627" s="323">
        <f t="shared" si="445"/>
        <v>0</v>
      </c>
      <c r="U627" s="323">
        <f t="shared" si="445"/>
        <v>0</v>
      </c>
      <c r="V627" s="323">
        <f t="shared" si="445"/>
        <v>0</v>
      </c>
      <c r="W627" s="1"/>
    </row>
    <row r="628" spans="1:23">
      <c r="A628" s="359"/>
      <c r="B628" s="354">
        <f>B611+B612+B613+B614+B615+B616+B617+B619+B620+B621+B622+B623+B624+B625+B626+B627+B618</f>
        <v>108903694.178</v>
      </c>
      <c r="C628" s="1"/>
      <c r="D628" s="355"/>
      <c r="E628" s="1"/>
      <c r="F628" s="1"/>
      <c r="G628" s="332">
        <f>G611+G612+G613+G614+G615+G616+G617+G618+G619+G620+G621+G622+G623+G624+G625+G626+G627</f>
        <v>108903694.178</v>
      </c>
      <c r="H628" s="332">
        <f t="shared" ref="H628:V628" si="446">H611+H612+H613+H614+H615+H616+H617+H618+H619+H620+H621+H622+H623+H624+H625+H626+H627</f>
        <v>4389.9160000000002</v>
      </c>
      <c r="I628" s="332">
        <f t="shared" si="446"/>
        <v>9485251.870000001</v>
      </c>
      <c r="J628" s="332">
        <f t="shared" si="446"/>
        <v>8720872.8200000003</v>
      </c>
      <c r="K628" s="332">
        <f t="shared" si="446"/>
        <v>9040174.0800000001</v>
      </c>
      <c r="L628" s="332">
        <f t="shared" si="446"/>
        <v>6781.7209999999995</v>
      </c>
      <c r="M628" s="332">
        <f t="shared" si="446"/>
        <v>7614221.6699999999</v>
      </c>
      <c r="N628" s="332">
        <f t="shared" si="446"/>
        <v>27818810.359999999</v>
      </c>
      <c r="O628" s="332">
        <f t="shared" si="446"/>
        <v>6407752.4199999999</v>
      </c>
      <c r="P628" s="332">
        <f t="shared" si="446"/>
        <v>6794779</v>
      </c>
      <c r="Q628" s="332">
        <f t="shared" si="446"/>
        <v>7652359.1200000001</v>
      </c>
      <c r="R628" s="332">
        <f t="shared" si="446"/>
        <v>6677510.29</v>
      </c>
      <c r="S628" s="332">
        <f t="shared" si="446"/>
        <v>6967678.3200000003</v>
      </c>
      <c r="T628" s="332">
        <f t="shared" si="446"/>
        <v>7610.0309999999999</v>
      </c>
      <c r="U628" s="332">
        <f t="shared" si="446"/>
        <v>6064061.5099999998</v>
      </c>
      <c r="V628" s="332">
        <f t="shared" si="446"/>
        <v>5641441.0499999998</v>
      </c>
      <c r="W628" s="1"/>
    </row>
    <row r="629" spans="1:23">
      <c r="A629" s="1"/>
      <c r="B629" s="1"/>
      <c r="C629" s="1"/>
      <c r="D629" s="1"/>
      <c r="E629" s="1"/>
      <c r="F629" s="1"/>
      <c r="G629" s="398">
        <f>H628+I628+J628+K628+L628+M628+N628+O628+P628+Q628+R628+S628+T628+U628+V628</f>
        <v>108903694.17800002</v>
      </c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</sheetData>
  <mergeCells count="3">
    <mergeCell ref="D324:F324"/>
    <mergeCell ref="D401:F401"/>
    <mergeCell ref="F444:G444"/>
  </mergeCells>
  <pageMargins left="0.19685039370078741" right="0.19685039370078741" top="0.31496062992125984" bottom="0.31496062992125984" header="0.31496062992125984" footer="0.31496062992125984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29"/>
  <sheetViews>
    <sheetView zoomScale="98" zoomScaleNormal="98" workbookViewId="0">
      <pane xSplit="6" ySplit="4" topLeftCell="G250" activePane="bottomRight" state="frozen"/>
      <selection pane="topRight" activeCell="H1" sqref="H1"/>
      <selection pane="bottomLeft" activeCell="A5" sqref="A5"/>
      <selection pane="bottomRight" activeCell="H285" sqref="H285"/>
    </sheetView>
  </sheetViews>
  <sheetFormatPr defaultColWidth="8.88671875" defaultRowHeight="14.4"/>
  <cols>
    <col min="1" max="1" width="42.6640625" style="1" customWidth="1"/>
    <col min="2" max="2" width="13.88671875" style="1" customWidth="1"/>
    <col min="3" max="3" width="13" style="1" customWidth="1"/>
    <col min="4" max="4" width="15.33203125" style="1" customWidth="1"/>
    <col min="5" max="5" width="6.33203125" style="1" customWidth="1"/>
    <col min="6" max="6" width="16.33203125" style="1" customWidth="1"/>
    <col min="7" max="7" width="17.33203125" style="1" customWidth="1"/>
    <col min="8" max="8" width="16" style="1" customWidth="1"/>
    <col min="9" max="16384" width="8.88671875" style="1"/>
  </cols>
  <sheetData>
    <row r="1" spans="1:8" ht="36">
      <c r="A1" s="2" t="s">
        <v>604</v>
      </c>
      <c r="B1" s="3"/>
      <c r="C1" s="3"/>
      <c r="D1" s="3"/>
      <c r="E1" s="3"/>
      <c r="F1" s="4"/>
      <c r="G1" s="629" t="s">
        <v>12</v>
      </c>
      <c r="H1" s="630"/>
    </row>
    <row r="2" spans="1:8" ht="15.6">
      <c r="A2" s="8" t="s">
        <v>16</v>
      </c>
      <c r="B2" s="9" t="s">
        <v>17</v>
      </c>
      <c r="C2" s="10"/>
      <c r="D2" s="10" t="s">
        <v>18</v>
      </c>
      <c r="E2" s="10"/>
      <c r="F2" s="11" t="s">
        <v>19</v>
      </c>
      <c r="G2" s="21" t="s">
        <v>20</v>
      </c>
      <c r="H2" s="19" t="s">
        <v>626</v>
      </c>
    </row>
    <row r="3" spans="1:8" ht="16.2" thickBot="1">
      <c r="A3" s="471">
        <f>G411</f>
        <v>7150603.3200000003</v>
      </c>
      <c r="B3" s="23" t="s">
        <v>21</v>
      </c>
      <c r="C3" s="24"/>
      <c r="D3" s="25">
        <f>A3-F3</f>
        <v>0</v>
      </c>
      <c r="E3" s="26"/>
      <c r="F3" s="470">
        <f>G4</f>
        <v>7150603.3200000003</v>
      </c>
      <c r="G3" s="38" t="s">
        <v>22</v>
      </c>
      <c r="H3" s="35" t="s">
        <v>23</v>
      </c>
    </row>
    <row r="4" spans="1:8" ht="18" thickBot="1">
      <c r="A4" s="41" t="s">
        <v>24</v>
      </c>
      <c r="B4" s="42"/>
      <c r="C4" s="43"/>
      <c r="D4" s="44"/>
      <c r="E4" s="43"/>
      <c r="F4" s="45"/>
      <c r="G4" s="444">
        <f>G5+G87+G111+G138+G157+G232+G271+G277+G284+G286</f>
        <v>7150603.3200000003</v>
      </c>
      <c r="H4" s="444">
        <f>H5+H87+H111+H138+H157+H232+H271+H277+H284+H286</f>
        <v>325372.53100000002</v>
      </c>
    </row>
    <row r="5" spans="1:8" ht="17.399999999999999">
      <c r="A5" s="47" t="s">
        <v>25</v>
      </c>
      <c r="B5" s="48" t="s">
        <v>26</v>
      </c>
      <c r="C5" s="48" t="s">
        <v>27</v>
      </c>
      <c r="D5" s="48" t="s">
        <v>28</v>
      </c>
      <c r="E5" s="48" t="s">
        <v>29</v>
      </c>
      <c r="F5" s="48" t="s">
        <v>29</v>
      </c>
      <c r="G5" s="49">
        <f t="shared" ref="G5:H5" si="0">G6+G12+G18+G79+G80+G81</f>
        <v>1011000</v>
      </c>
      <c r="H5" s="49">
        <f t="shared" si="0"/>
        <v>319098</v>
      </c>
    </row>
    <row r="6" spans="1:8" ht="18" customHeight="1">
      <c r="A6" s="50" t="s">
        <v>30</v>
      </c>
      <c r="B6" s="51" t="s">
        <v>26</v>
      </c>
      <c r="C6" s="51" t="s">
        <v>31</v>
      </c>
      <c r="D6" s="51" t="s">
        <v>32</v>
      </c>
      <c r="E6" s="51" t="s">
        <v>29</v>
      </c>
      <c r="F6" s="51" t="s">
        <v>29</v>
      </c>
      <c r="G6" s="52">
        <f t="shared" ref="G6:H7" si="1">G7</f>
        <v>0</v>
      </c>
      <c r="H6" s="52">
        <f t="shared" si="1"/>
        <v>0</v>
      </c>
    </row>
    <row r="7" spans="1:8" ht="16.2" customHeight="1">
      <c r="A7" s="53" t="s">
        <v>33</v>
      </c>
      <c r="B7" s="54"/>
      <c r="C7" s="54"/>
      <c r="D7" s="54"/>
      <c r="E7" s="54"/>
      <c r="F7" s="55" t="s">
        <v>34</v>
      </c>
      <c r="G7" s="52">
        <f t="shared" si="1"/>
        <v>0</v>
      </c>
      <c r="H7" s="52">
        <f t="shared" si="1"/>
        <v>0</v>
      </c>
    </row>
    <row r="8" spans="1:8" ht="16.5" customHeight="1">
      <c r="A8" s="50" t="s">
        <v>35</v>
      </c>
      <c r="B8" s="56"/>
      <c r="C8" s="56"/>
      <c r="D8" s="56"/>
      <c r="E8" s="56"/>
      <c r="F8" s="57" t="s">
        <v>36</v>
      </c>
      <c r="G8" s="52">
        <f t="shared" ref="G8:H8" si="2">G9+G10+G11</f>
        <v>0</v>
      </c>
      <c r="H8" s="52">
        <f t="shared" si="2"/>
        <v>0</v>
      </c>
    </row>
    <row r="9" spans="1:8" ht="15.45" customHeight="1">
      <c r="A9" s="58" t="s">
        <v>37</v>
      </c>
      <c r="B9" s="56"/>
      <c r="C9" s="56"/>
      <c r="D9" s="56"/>
      <c r="E9" s="56" t="s">
        <v>38</v>
      </c>
      <c r="F9" s="56" t="s">
        <v>39</v>
      </c>
      <c r="G9" s="59">
        <v>0</v>
      </c>
      <c r="H9" s="83">
        <v>0</v>
      </c>
    </row>
    <row r="10" spans="1:8" ht="16.95" customHeight="1">
      <c r="A10" s="58" t="s">
        <v>40</v>
      </c>
      <c r="B10" s="56"/>
      <c r="C10" s="56"/>
      <c r="D10" s="56"/>
      <c r="E10" s="56" t="s">
        <v>41</v>
      </c>
      <c r="F10" s="56" t="s">
        <v>42</v>
      </c>
      <c r="G10" s="68">
        <v>0</v>
      </c>
      <c r="H10" s="65"/>
    </row>
    <row r="11" spans="1:8" ht="17.7" customHeight="1">
      <c r="A11" s="58" t="s">
        <v>43</v>
      </c>
      <c r="B11" s="56"/>
      <c r="C11" s="56"/>
      <c r="D11" s="56"/>
      <c r="E11" s="56" t="s">
        <v>44</v>
      </c>
      <c r="F11" s="56" t="s">
        <v>45</v>
      </c>
      <c r="G11" s="59">
        <v>0</v>
      </c>
      <c r="H11" s="83">
        <v>0</v>
      </c>
    </row>
    <row r="12" spans="1:8" ht="18">
      <c r="A12" s="50" t="s">
        <v>30</v>
      </c>
      <c r="B12" s="51" t="s">
        <v>26</v>
      </c>
      <c r="C12" s="51" t="s">
        <v>46</v>
      </c>
      <c r="D12" s="51" t="s">
        <v>47</v>
      </c>
      <c r="E12" s="51" t="s">
        <v>29</v>
      </c>
      <c r="F12" s="51" t="s">
        <v>29</v>
      </c>
      <c r="G12" s="59">
        <f t="shared" ref="G12:H13" si="3">G13</f>
        <v>326000</v>
      </c>
      <c r="H12" s="59">
        <f t="shared" si="3"/>
        <v>743</v>
      </c>
    </row>
    <row r="13" spans="1:8" ht="18">
      <c r="A13" s="53" t="s">
        <v>33</v>
      </c>
      <c r="B13" s="54"/>
      <c r="C13" s="54"/>
      <c r="D13" s="54"/>
      <c r="E13" s="54"/>
      <c r="F13" s="55" t="s">
        <v>34</v>
      </c>
      <c r="G13" s="59">
        <f t="shared" si="3"/>
        <v>326000</v>
      </c>
      <c r="H13" s="59">
        <f t="shared" si="3"/>
        <v>743</v>
      </c>
    </row>
    <row r="14" spans="1:8" ht="18">
      <c r="A14" s="50" t="s">
        <v>35</v>
      </c>
      <c r="B14" s="56"/>
      <c r="C14" s="56"/>
      <c r="D14" s="56"/>
      <c r="E14" s="56"/>
      <c r="F14" s="57" t="s">
        <v>36</v>
      </c>
      <c r="G14" s="59">
        <f t="shared" ref="G14:H14" si="4">G15+G16+G17</f>
        <v>326000</v>
      </c>
      <c r="H14" s="59">
        <f t="shared" si="4"/>
        <v>743</v>
      </c>
    </row>
    <row r="15" spans="1:8" ht="15.6">
      <c r="A15" s="58" t="s">
        <v>37</v>
      </c>
      <c r="B15" s="56"/>
      <c r="C15" s="56"/>
      <c r="D15" s="56"/>
      <c r="E15" s="56" t="s">
        <v>38</v>
      </c>
      <c r="F15" s="56" t="s">
        <v>39</v>
      </c>
      <c r="G15" s="82">
        <v>250000</v>
      </c>
      <c r="H15" s="83">
        <v>571</v>
      </c>
    </row>
    <row r="16" spans="1:8" ht="15.6">
      <c r="A16" s="58" t="s">
        <v>40</v>
      </c>
      <c r="B16" s="56"/>
      <c r="C16" s="56"/>
      <c r="D16" s="56"/>
      <c r="E16" s="56" t="s">
        <v>41</v>
      </c>
      <c r="F16" s="56" t="s">
        <v>42</v>
      </c>
      <c r="G16" s="82"/>
      <c r="H16" s="83"/>
    </row>
    <row r="17" spans="1:8" ht="15.6">
      <c r="A17" s="58" t="s">
        <v>43</v>
      </c>
      <c r="B17" s="56"/>
      <c r="C17" s="56"/>
      <c r="D17" s="56"/>
      <c r="E17" s="56" t="s">
        <v>44</v>
      </c>
      <c r="F17" s="56" t="s">
        <v>45</v>
      </c>
      <c r="G17" s="82">
        <v>76000</v>
      </c>
      <c r="H17" s="83">
        <v>172</v>
      </c>
    </row>
    <row r="18" spans="1:8" ht="18">
      <c r="A18" s="50" t="s">
        <v>48</v>
      </c>
      <c r="B18" s="51" t="s">
        <v>26</v>
      </c>
      <c r="C18" s="51" t="s">
        <v>46</v>
      </c>
      <c r="D18" s="51" t="s">
        <v>49</v>
      </c>
      <c r="E18" s="51" t="s">
        <v>29</v>
      </c>
      <c r="F18" s="51" t="s">
        <v>29</v>
      </c>
      <c r="G18" s="52">
        <f t="shared" ref="G18:H18" si="5">G19+G59+G67</f>
        <v>368000</v>
      </c>
      <c r="H18" s="52">
        <f t="shared" si="5"/>
        <v>1355</v>
      </c>
    </row>
    <row r="19" spans="1:8" ht="18">
      <c r="A19" s="71" t="s">
        <v>33</v>
      </c>
      <c r="B19" s="56" t="s">
        <v>26</v>
      </c>
      <c r="C19" s="56" t="s">
        <v>46</v>
      </c>
      <c r="D19" s="56" t="s">
        <v>47</v>
      </c>
      <c r="E19" s="56" t="s">
        <v>29</v>
      </c>
      <c r="F19" s="55" t="s">
        <v>34</v>
      </c>
      <c r="G19" s="52">
        <f t="shared" ref="G19:H19" si="6">G20+G28</f>
        <v>368000</v>
      </c>
      <c r="H19" s="52">
        <f t="shared" si="6"/>
        <v>1219</v>
      </c>
    </row>
    <row r="20" spans="1:8" ht="18">
      <c r="A20" s="72" t="s">
        <v>35</v>
      </c>
      <c r="B20" s="56"/>
      <c r="C20" s="56"/>
      <c r="D20" s="56"/>
      <c r="E20" s="56"/>
      <c r="F20" s="57" t="s">
        <v>36</v>
      </c>
      <c r="G20" s="59">
        <f t="shared" ref="G20:H20" si="7">G21+G24+G25</f>
        <v>368000</v>
      </c>
      <c r="H20" s="59">
        <f t="shared" si="7"/>
        <v>982</v>
      </c>
    </row>
    <row r="21" spans="1:8" ht="16.95" customHeight="1">
      <c r="A21" s="58" t="s">
        <v>37</v>
      </c>
      <c r="B21" s="56"/>
      <c r="C21" s="56"/>
      <c r="D21" s="56"/>
      <c r="E21" s="56" t="s">
        <v>38</v>
      </c>
      <c r="F21" s="56" t="s">
        <v>39</v>
      </c>
      <c r="G21" s="59">
        <v>300000</v>
      </c>
      <c r="H21" s="59">
        <v>754</v>
      </c>
    </row>
    <row r="22" spans="1:8" ht="15.6" hidden="1">
      <c r="A22" s="73" t="s">
        <v>50</v>
      </c>
      <c r="B22" s="56"/>
      <c r="C22" s="56"/>
      <c r="D22" s="56"/>
      <c r="E22" s="56"/>
      <c r="F22" s="56"/>
      <c r="G22" s="82">
        <v>0</v>
      </c>
      <c r="H22" s="83">
        <v>0</v>
      </c>
    </row>
    <row r="23" spans="1:8" ht="15.6" hidden="1">
      <c r="A23" s="73" t="s">
        <v>51</v>
      </c>
      <c r="B23" s="56"/>
      <c r="C23" s="56"/>
      <c r="D23" s="56"/>
      <c r="E23" s="56"/>
      <c r="F23" s="56"/>
      <c r="G23" s="82">
        <v>0</v>
      </c>
      <c r="H23" s="83">
        <v>0</v>
      </c>
    </row>
    <row r="24" spans="1:8" ht="15.6" hidden="1">
      <c r="A24" s="58" t="s">
        <v>40</v>
      </c>
      <c r="B24" s="56"/>
      <c r="C24" s="56"/>
      <c r="D24" s="56"/>
      <c r="E24" s="56" t="s">
        <v>41</v>
      </c>
      <c r="F24" s="56" t="s">
        <v>42</v>
      </c>
      <c r="G24" s="117"/>
      <c r="H24" s="80"/>
    </row>
    <row r="25" spans="1:8" ht="15.6">
      <c r="A25" s="58" t="s">
        <v>43</v>
      </c>
      <c r="B25" s="56"/>
      <c r="C25" s="56"/>
      <c r="D25" s="56"/>
      <c r="E25" s="56" t="s">
        <v>44</v>
      </c>
      <c r="F25" s="56" t="s">
        <v>45</v>
      </c>
      <c r="G25" s="59">
        <v>68000</v>
      </c>
      <c r="H25" s="59">
        <v>228</v>
      </c>
    </row>
    <row r="26" spans="1:8" ht="15.6">
      <c r="A26" s="73" t="s">
        <v>50</v>
      </c>
      <c r="B26" s="56"/>
      <c r="C26" s="56"/>
      <c r="D26" s="56"/>
      <c r="E26" s="56"/>
      <c r="F26" s="56"/>
      <c r="G26" s="82">
        <v>0</v>
      </c>
      <c r="H26" s="83">
        <v>0</v>
      </c>
    </row>
    <row r="27" spans="1:8" ht="15.6">
      <c r="A27" s="73" t="s">
        <v>51</v>
      </c>
      <c r="B27" s="56"/>
      <c r="C27" s="56"/>
      <c r="D27" s="56"/>
      <c r="E27" s="56"/>
      <c r="F27" s="56"/>
      <c r="G27" s="82">
        <v>0</v>
      </c>
      <c r="H27" s="83">
        <v>0</v>
      </c>
    </row>
    <row r="28" spans="1:8" ht="18">
      <c r="A28" s="72" t="s">
        <v>52</v>
      </c>
      <c r="B28" s="56"/>
      <c r="C28" s="56"/>
      <c r="D28" s="56"/>
      <c r="E28" s="56"/>
      <c r="F28" s="57" t="s">
        <v>53</v>
      </c>
      <c r="G28" s="59">
        <f t="shared" ref="G28:H28" si="8">G29+G30+G31+G32+G39+G40+G46+G47+G57+G58+G48</f>
        <v>0</v>
      </c>
      <c r="H28" s="59">
        <f t="shared" si="8"/>
        <v>237</v>
      </c>
    </row>
    <row r="29" spans="1:8" ht="15.6">
      <c r="A29" s="58" t="s">
        <v>54</v>
      </c>
      <c r="B29" s="56"/>
      <c r="C29" s="56"/>
      <c r="D29" s="56"/>
      <c r="E29" s="56" t="s">
        <v>55</v>
      </c>
      <c r="F29" s="56" t="s">
        <v>56</v>
      </c>
      <c r="G29" s="59">
        <v>0</v>
      </c>
      <c r="H29" s="59">
        <v>100</v>
      </c>
    </row>
    <row r="30" spans="1:8" ht="15.6">
      <c r="A30" s="58" t="s">
        <v>57</v>
      </c>
      <c r="B30" s="56"/>
      <c r="C30" s="56"/>
      <c r="D30" s="56"/>
      <c r="E30" s="56" t="s">
        <v>58</v>
      </c>
      <c r="F30" s="56" t="s">
        <v>56</v>
      </c>
      <c r="G30" s="59"/>
      <c r="H30" s="59">
        <v>1</v>
      </c>
    </row>
    <row r="31" spans="1:8" ht="15.6">
      <c r="A31" s="58" t="s">
        <v>59</v>
      </c>
      <c r="B31" s="56"/>
      <c r="C31" s="56"/>
      <c r="D31" s="56"/>
      <c r="E31" s="56" t="s">
        <v>58</v>
      </c>
      <c r="F31" s="56" t="s">
        <v>60</v>
      </c>
      <c r="G31" s="59">
        <v>0</v>
      </c>
      <c r="H31" s="59"/>
    </row>
    <row r="32" spans="1:8" ht="15.6">
      <c r="A32" s="58" t="s">
        <v>61</v>
      </c>
      <c r="B32" s="56"/>
      <c r="C32" s="56"/>
      <c r="D32" s="56"/>
      <c r="E32" s="56" t="s">
        <v>58</v>
      </c>
      <c r="F32" s="56" t="s">
        <v>62</v>
      </c>
      <c r="G32" s="59">
        <f t="shared" ref="G32:H32" si="9">G33+G34+G35+G36+G37+G38</f>
        <v>0</v>
      </c>
      <c r="H32" s="59">
        <f t="shared" si="9"/>
        <v>110</v>
      </c>
    </row>
    <row r="33" spans="1:8" ht="15.6">
      <c r="A33" s="58" t="s">
        <v>63</v>
      </c>
      <c r="B33" s="56"/>
      <c r="C33" s="56"/>
      <c r="D33" s="56"/>
      <c r="E33" s="56" t="s">
        <v>590</v>
      </c>
      <c r="F33" s="56"/>
      <c r="G33" s="52"/>
      <c r="H33" s="52">
        <v>30</v>
      </c>
    </row>
    <row r="34" spans="1:8" ht="15.6">
      <c r="A34" s="58" t="s">
        <v>64</v>
      </c>
      <c r="B34" s="56"/>
      <c r="C34" s="56"/>
      <c r="D34" s="56"/>
      <c r="E34" s="56" t="s">
        <v>58</v>
      </c>
      <c r="F34" s="56"/>
      <c r="G34" s="52"/>
      <c r="H34" s="80">
        <v>50</v>
      </c>
    </row>
    <row r="35" spans="1:8" ht="15.6">
      <c r="A35" s="58" t="s">
        <v>65</v>
      </c>
      <c r="B35" s="56"/>
      <c r="C35" s="56"/>
      <c r="D35" s="56"/>
      <c r="E35" s="56" t="s">
        <v>58</v>
      </c>
      <c r="F35" s="56"/>
      <c r="G35" s="68"/>
      <c r="H35" s="94"/>
    </row>
    <row r="36" spans="1:8" ht="15.6">
      <c r="A36" s="58" t="s">
        <v>66</v>
      </c>
      <c r="B36" s="56"/>
      <c r="C36" s="56"/>
      <c r="D36" s="56"/>
      <c r="E36" s="56" t="s">
        <v>58</v>
      </c>
      <c r="F36" s="56"/>
      <c r="G36" s="99"/>
      <c r="H36" s="94"/>
    </row>
    <row r="37" spans="1:8" ht="15.6">
      <c r="A37" s="58" t="s">
        <v>67</v>
      </c>
      <c r="B37" s="56"/>
      <c r="C37" s="56"/>
      <c r="D37" s="56"/>
      <c r="E37" s="56" t="s">
        <v>58</v>
      </c>
      <c r="F37" s="56"/>
      <c r="G37" s="99"/>
      <c r="H37" s="94">
        <v>30</v>
      </c>
    </row>
    <row r="38" spans="1:8" ht="15.6">
      <c r="A38" s="58" t="s">
        <v>68</v>
      </c>
      <c r="B38" s="56"/>
      <c r="C38" s="56"/>
      <c r="D38" s="56"/>
      <c r="E38" s="56" t="s">
        <v>590</v>
      </c>
      <c r="F38" s="56"/>
      <c r="G38" s="99"/>
      <c r="H38" s="94">
        <v>0</v>
      </c>
    </row>
    <row r="39" spans="1:8" ht="15.6">
      <c r="A39" s="58" t="s">
        <v>69</v>
      </c>
      <c r="B39" s="56"/>
      <c r="C39" s="56"/>
      <c r="D39" s="56"/>
      <c r="E39" s="56" t="s">
        <v>58</v>
      </c>
      <c r="F39" s="56" t="s">
        <v>70</v>
      </c>
      <c r="G39" s="99"/>
      <c r="H39" s="94"/>
    </row>
    <row r="40" spans="1:8" ht="15.6">
      <c r="A40" s="58" t="s">
        <v>71</v>
      </c>
      <c r="B40" s="56"/>
      <c r="C40" s="56"/>
      <c r="D40" s="56"/>
      <c r="E40" s="56" t="s">
        <v>58</v>
      </c>
      <c r="F40" s="56" t="s">
        <v>72</v>
      </c>
      <c r="G40" s="52">
        <f t="shared" ref="G40:H40" si="10">G41+G42+G43+G44+G45</f>
        <v>0</v>
      </c>
      <c r="H40" s="52">
        <f t="shared" si="10"/>
        <v>20</v>
      </c>
    </row>
    <row r="41" spans="1:8" ht="15.6" hidden="1">
      <c r="A41" s="58" t="s">
        <v>73</v>
      </c>
      <c r="B41" s="56"/>
      <c r="C41" s="56"/>
      <c r="D41" s="56"/>
      <c r="E41" s="56" t="s">
        <v>58</v>
      </c>
      <c r="F41" s="56"/>
      <c r="G41" s="68"/>
      <c r="H41" s="65"/>
    </row>
    <row r="42" spans="1:8" ht="15.6" hidden="1">
      <c r="A42" s="58" t="s">
        <v>74</v>
      </c>
      <c r="B42" s="56"/>
      <c r="C42" s="56"/>
      <c r="D42" s="56"/>
      <c r="E42" s="56" t="s">
        <v>58</v>
      </c>
      <c r="F42" s="56"/>
      <c r="G42" s="68"/>
      <c r="H42" s="65"/>
    </row>
    <row r="43" spans="1:8" ht="15.6">
      <c r="A43" s="58" t="s">
        <v>75</v>
      </c>
      <c r="B43" s="56"/>
      <c r="C43" s="56"/>
      <c r="D43" s="56"/>
      <c r="E43" s="56" t="s">
        <v>58</v>
      </c>
      <c r="F43" s="56"/>
      <c r="G43" s="68">
        <v>0</v>
      </c>
      <c r="H43" s="65">
        <v>0</v>
      </c>
    </row>
    <row r="44" spans="1:8" ht="15.6">
      <c r="A44" s="58" t="s">
        <v>76</v>
      </c>
      <c r="B44" s="56"/>
      <c r="C44" s="56"/>
      <c r="D44" s="56"/>
      <c r="E44" s="56" t="s">
        <v>58</v>
      </c>
      <c r="F44" s="56"/>
      <c r="G44" s="68">
        <v>0</v>
      </c>
      <c r="H44" s="65">
        <v>0</v>
      </c>
    </row>
    <row r="45" spans="1:8" ht="15.6">
      <c r="A45" s="58" t="s">
        <v>77</v>
      </c>
      <c r="B45" s="56"/>
      <c r="C45" s="56"/>
      <c r="D45" s="56"/>
      <c r="E45" s="56" t="s">
        <v>58</v>
      </c>
      <c r="F45" s="56"/>
      <c r="G45" s="68">
        <v>0</v>
      </c>
      <c r="H45" s="65">
        <v>20</v>
      </c>
    </row>
    <row r="46" spans="1:8" ht="15.6">
      <c r="A46" s="58" t="s">
        <v>78</v>
      </c>
      <c r="B46" s="56"/>
      <c r="C46" s="56"/>
      <c r="D46" s="56"/>
      <c r="E46" s="56" t="s">
        <v>55</v>
      </c>
      <c r="F46" s="56" t="s">
        <v>79</v>
      </c>
      <c r="G46" s="59">
        <v>0</v>
      </c>
      <c r="H46" s="59">
        <v>6</v>
      </c>
    </row>
    <row r="47" spans="1:8" ht="15.6">
      <c r="A47" s="58" t="s">
        <v>80</v>
      </c>
      <c r="B47" s="56"/>
      <c r="C47" s="56"/>
      <c r="D47" s="56"/>
      <c r="E47" s="56" t="s">
        <v>58</v>
      </c>
      <c r="F47" s="56" t="s">
        <v>79</v>
      </c>
      <c r="G47" s="59">
        <v>0</v>
      </c>
      <c r="H47" s="59">
        <f t="shared" ref="H47" si="11">H49+H50+H51+H54+H55</f>
        <v>0</v>
      </c>
    </row>
    <row r="48" spans="1:8" ht="15.6">
      <c r="A48" s="58" t="s">
        <v>81</v>
      </c>
      <c r="B48" s="56"/>
      <c r="C48" s="56"/>
      <c r="D48" s="56"/>
      <c r="E48" s="56" t="s">
        <v>58</v>
      </c>
      <c r="F48" s="56" t="s">
        <v>441</v>
      </c>
      <c r="G48" s="68">
        <v>0</v>
      </c>
      <c r="H48" s="65">
        <v>0</v>
      </c>
    </row>
    <row r="49" spans="1:8" ht="15.6">
      <c r="A49" s="58" t="s">
        <v>82</v>
      </c>
      <c r="B49" s="56"/>
      <c r="C49" s="56"/>
      <c r="D49" s="56"/>
      <c r="E49" s="56" t="s">
        <v>58</v>
      </c>
      <c r="F49" s="56"/>
      <c r="G49" s="68"/>
      <c r="H49" s="65">
        <v>0</v>
      </c>
    </row>
    <row r="50" spans="1:8" ht="15.6">
      <c r="A50" s="58" t="s">
        <v>83</v>
      </c>
      <c r="B50" s="56"/>
      <c r="C50" s="56"/>
      <c r="D50" s="56"/>
      <c r="E50" s="56" t="s">
        <v>58</v>
      </c>
      <c r="F50" s="56"/>
      <c r="G50" s="68">
        <v>0</v>
      </c>
      <c r="H50" s="65">
        <v>0</v>
      </c>
    </row>
    <row r="51" spans="1:8" ht="17.399999999999999" customHeight="1">
      <c r="A51" s="58" t="s">
        <v>84</v>
      </c>
      <c r="B51" s="56"/>
      <c r="C51" s="56"/>
      <c r="D51" s="56"/>
      <c r="E51" s="56" t="s">
        <v>58</v>
      </c>
      <c r="F51" s="56"/>
      <c r="G51" s="68"/>
      <c r="H51" s="65"/>
    </row>
    <row r="52" spans="1:8" ht="15.6" hidden="1">
      <c r="A52" s="58" t="s">
        <v>85</v>
      </c>
      <c r="B52" s="56"/>
      <c r="C52" s="56"/>
      <c r="D52" s="56"/>
      <c r="E52" s="56" t="s">
        <v>58</v>
      </c>
      <c r="F52" s="56"/>
      <c r="G52" s="68"/>
      <c r="H52" s="65"/>
    </row>
    <row r="53" spans="1:8" ht="15.6" hidden="1">
      <c r="A53" s="58" t="s">
        <v>86</v>
      </c>
      <c r="B53" s="56"/>
      <c r="C53" s="56"/>
      <c r="D53" s="56"/>
      <c r="E53" s="56" t="s">
        <v>58</v>
      </c>
      <c r="F53" s="56"/>
      <c r="G53" s="68"/>
      <c r="H53" s="65"/>
    </row>
    <row r="54" spans="1:8" ht="15.6">
      <c r="A54" s="58" t="s">
        <v>87</v>
      </c>
      <c r="B54" s="56"/>
      <c r="C54" s="56"/>
      <c r="D54" s="56"/>
      <c r="E54" s="56" t="s">
        <v>58</v>
      </c>
      <c r="F54" s="56"/>
      <c r="G54" s="68"/>
      <c r="H54" s="65">
        <v>0</v>
      </c>
    </row>
    <row r="55" spans="1:8" ht="15.6">
      <c r="A55" s="58" t="s">
        <v>67</v>
      </c>
      <c r="B55" s="56"/>
      <c r="C55" s="56"/>
      <c r="D55" s="56"/>
      <c r="E55" s="56" t="s">
        <v>58</v>
      </c>
      <c r="F55" s="56"/>
      <c r="G55" s="99">
        <v>0</v>
      </c>
      <c r="H55" s="94"/>
    </row>
    <row r="56" spans="1:8" ht="15.6" hidden="1">
      <c r="A56" s="58" t="s">
        <v>88</v>
      </c>
      <c r="B56" s="56"/>
      <c r="C56" s="56"/>
      <c r="D56" s="56"/>
      <c r="E56" s="56" t="s">
        <v>58</v>
      </c>
      <c r="F56" s="56"/>
      <c r="G56" s="111"/>
      <c r="H56" s="108"/>
    </row>
    <row r="57" spans="1:8" ht="15.6" hidden="1">
      <c r="A57" s="114" t="s">
        <v>89</v>
      </c>
      <c r="B57" s="56"/>
      <c r="C57" s="56"/>
      <c r="D57" s="56"/>
      <c r="E57" s="56"/>
      <c r="F57" s="56" t="s">
        <v>90</v>
      </c>
      <c r="G57" s="99"/>
      <c r="H57" s="94"/>
    </row>
    <row r="58" spans="1:8" ht="15.6" hidden="1">
      <c r="A58" s="58" t="s">
        <v>91</v>
      </c>
      <c r="B58" s="56"/>
      <c r="C58" s="56"/>
      <c r="D58" s="56"/>
      <c r="E58" s="56" t="s">
        <v>58</v>
      </c>
      <c r="F58" s="56" t="s">
        <v>79</v>
      </c>
      <c r="G58" s="99"/>
      <c r="H58" s="94"/>
    </row>
    <row r="59" spans="1:8" ht="15.6">
      <c r="A59" s="120" t="s">
        <v>94</v>
      </c>
      <c r="B59" s="56"/>
      <c r="C59" s="56"/>
      <c r="D59" s="56"/>
      <c r="E59" s="56"/>
      <c r="F59" s="56" t="s">
        <v>95</v>
      </c>
      <c r="G59" s="52">
        <f t="shared" ref="G59:H59" si="12">G60+G61+G62+G63+G64+G65+G66</f>
        <v>0</v>
      </c>
      <c r="H59" s="52">
        <f t="shared" si="12"/>
        <v>116</v>
      </c>
    </row>
    <row r="60" spans="1:8" ht="15.6">
      <c r="A60" s="58" t="s">
        <v>96</v>
      </c>
      <c r="B60" s="56"/>
      <c r="C60" s="56"/>
      <c r="D60" s="56"/>
      <c r="E60" s="56" t="s">
        <v>97</v>
      </c>
      <c r="F60" s="56"/>
      <c r="G60" s="99"/>
      <c r="H60" s="94"/>
    </row>
    <row r="61" spans="1:8" ht="15.6">
      <c r="A61" s="58" t="s">
        <v>98</v>
      </c>
      <c r="B61" s="56"/>
      <c r="C61" s="56"/>
      <c r="D61" s="56"/>
      <c r="E61" s="56" t="s">
        <v>99</v>
      </c>
      <c r="F61" s="56" t="s">
        <v>439</v>
      </c>
      <c r="G61" s="99">
        <v>0</v>
      </c>
      <c r="H61" s="94">
        <v>100</v>
      </c>
    </row>
    <row r="62" spans="1:8" ht="15.6">
      <c r="A62" s="58" t="s">
        <v>100</v>
      </c>
      <c r="B62" s="56"/>
      <c r="C62" s="121"/>
      <c r="D62" s="56"/>
      <c r="E62" s="56" t="s">
        <v>99</v>
      </c>
      <c r="F62" s="56" t="s">
        <v>439</v>
      </c>
      <c r="G62" s="68">
        <v>0</v>
      </c>
      <c r="H62" s="65">
        <v>0</v>
      </c>
    </row>
    <row r="63" spans="1:8" ht="19.95" customHeight="1">
      <c r="A63" s="199" t="s">
        <v>448</v>
      </c>
      <c r="B63" s="56"/>
      <c r="C63" s="121"/>
      <c r="D63" s="56"/>
      <c r="E63" s="56" t="s">
        <v>102</v>
      </c>
      <c r="F63" s="56" t="s">
        <v>439</v>
      </c>
      <c r="G63" s="68">
        <v>0</v>
      </c>
      <c r="H63" s="65">
        <v>16</v>
      </c>
    </row>
    <row r="64" spans="1:8" ht="15.6">
      <c r="A64" s="58" t="s">
        <v>449</v>
      </c>
      <c r="B64" s="56"/>
      <c r="C64" s="121"/>
      <c r="D64" s="56"/>
      <c r="E64" s="56" t="s">
        <v>103</v>
      </c>
      <c r="F64" s="56" t="s">
        <v>440</v>
      </c>
      <c r="G64" s="68">
        <v>0</v>
      </c>
      <c r="H64" s="65"/>
    </row>
    <row r="65" spans="1:8" ht="15.6">
      <c r="A65" s="58" t="s">
        <v>409</v>
      </c>
      <c r="B65" s="56"/>
      <c r="C65" s="121"/>
      <c r="D65" s="56"/>
      <c r="E65" s="56" t="s">
        <v>103</v>
      </c>
      <c r="F65" s="56" t="s">
        <v>444</v>
      </c>
      <c r="G65" s="68"/>
      <c r="H65" s="65">
        <v>0</v>
      </c>
    </row>
    <row r="66" spans="1:8" ht="15.6">
      <c r="A66" s="58"/>
      <c r="B66" s="56"/>
      <c r="C66" s="121"/>
      <c r="D66" s="56"/>
      <c r="E66" s="56"/>
      <c r="F66" s="56"/>
      <c r="G66" s="68">
        <v>0</v>
      </c>
      <c r="H66" s="65">
        <v>0</v>
      </c>
    </row>
    <row r="67" spans="1:8" ht="18">
      <c r="A67" s="53" t="s">
        <v>105</v>
      </c>
      <c r="B67" s="54"/>
      <c r="C67" s="121"/>
      <c r="D67" s="54"/>
      <c r="E67" s="54" t="s">
        <v>58</v>
      </c>
      <c r="F67" s="55" t="s">
        <v>106</v>
      </c>
      <c r="G67" s="52">
        <f t="shared" ref="G67:H67" si="13">G68+G69</f>
        <v>0</v>
      </c>
      <c r="H67" s="52">
        <f t="shared" si="13"/>
        <v>20</v>
      </c>
    </row>
    <row r="68" spans="1:8" ht="15.6">
      <c r="A68" s="58" t="s">
        <v>107</v>
      </c>
      <c r="B68" s="56"/>
      <c r="C68" s="56"/>
      <c r="D68" s="56"/>
      <c r="E68" s="56" t="s">
        <v>58</v>
      </c>
      <c r="F68" s="56" t="s">
        <v>108</v>
      </c>
      <c r="G68" s="52">
        <v>0</v>
      </c>
      <c r="H68" s="52">
        <v>0</v>
      </c>
    </row>
    <row r="69" spans="1:8" ht="15.6">
      <c r="A69" s="58" t="s">
        <v>109</v>
      </c>
      <c r="B69" s="56"/>
      <c r="C69" s="56"/>
      <c r="D69" s="56"/>
      <c r="E69" s="56" t="s">
        <v>58</v>
      </c>
      <c r="F69" s="56" t="s">
        <v>110</v>
      </c>
      <c r="G69" s="52">
        <f t="shared" ref="G69:H69" si="14">G70+G71+G72+G73+G74+G75+G76+G77+G78</f>
        <v>0</v>
      </c>
      <c r="H69" s="52">
        <f t="shared" si="14"/>
        <v>20</v>
      </c>
    </row>
    <row r="70" spans="1:8" ht="15.6">
      <c r="A70" s="122" t="s">
        <v>111</v>
      </c>
      <c r="B70" s="56"/>
      <c r="C70" s="56"/>
      <c r="D70" s="56"/>
      <c r="E70" s="56" t="s">
        <v>58</v>
      </c>
      <c r="F70" s="56" t="s">
        <v>445</v>
      </c>
      <c r="G70" s="131">
        <v>0</v>
      </c>
      <c r="H70" s="129">
        <v>5</v>
      </c>
    </row>
    <row r="71" spans="1:8" ht="15.6">
      <c r="A71" s="122" t="s">
        <v>112</v>
      </c>
      <c r="B71" s="56"/>
      <c r="C71" s="56"/>
      <c r="D71" s="56"/>
      <c r="E71" s="56" t="s">
        <v>58</v>
      </c>
      <c r="F71" s="56" t="s">
        <v>446</v>
      </c>
      <c r="G71" s="131"/>
      <c r="H71" s="129">
        <v>5</v>
      </c>
    </row>
    <row r="72" spans="1:8" ht="15.6">
      <c r="A72" s="122" t="s">
        <v>113</v>
      </c>
      <c r="B72" s="56"/>
      <c r="C72" s="56"/>
      <c r="D72" s="56"/>
      <c r="E72" s="56" t="s">
        <v>58</v>
      </c>
      <c r="F72" s="56" t="s">
        <v>445</v>
      </c>
      <c r="G72" s="131"/>
      <c r="H72" s="129">
        <v>0</v>
      </c>
    </row>
    <row r="73" spans="1:8" ht="15.6">
      <c r="A73" s="122" t="s">
        <v>114</v>
      </c>
      <c r="B73" s="56"/>
      <c r="C73" s="56"/>
      <c r="D73" s="56"/>
      <c r="E73" s="56" t="s">
        <v>58</v>
      </c>
      <c r="F73" s="56" t="s">
        <v>446</v>
      </c>
      <c r="G73" s="131">
        <v>0</v>
      </c>
      <c r="H73" s="94">
        <v>5</v>
      </c>
    </row>
    <row r="74" spans="1:8" ht="15.6">
      <c r="A74" s="122" t="s">
        <v>115</v>
      </c>
      <c r="B74" s="56"/>
      <c r="C74" s="56"/>
      <c r="D74" s="56"/>
      <c r="E74" s="56" t="s">
        <v>58</v>
      </c>
      <c r="F74" s="56" t="s">
        <v>446</v>
      </c>
      <c r="G74" s="131">
        <v>0</v>
      </c>
      <c r="H74" s="94">
        <v>5</v>
      </c>
    </row>
    <row r="75" spans="1:8" ht="15.6">
      <c r="A75" s="122" t="s">
        <v>116</v>
      </c>
      <c r="B75" s="56"/>
      <c r="C75" s="56"/>
      <c r="D75" s="56"/>
      <c r="E75" s="56" t="s">
        <v>58</v>
      </c>
      <c r="F75" s="56" t="s">
        <v>447</v>
      </c>
      <c r="G75" s="131"/>
      <c r="H75" s="94">
        <v>0</v>
      </c>
    </row>
    <row r="76" spans="1:8" ht="15.6">
      <c r="A76" s="58" t="s">
        <v>117</v>
      </c>
      <c r="B76" s="56"/>
      <c r="C76" s="56"/>
      <c r="D76" s="56"/>
      <c r="E76" s="56" t="s">
        <v>58</v>
      </c>
      <c r="F76" s="56"/>
      <c r="G76" s="131"/>
      <c r="H76" s="94"/>
    </row>
    <row r="77" spans="1:8" ht="15.6">
      <c r="A77" s="122" t="s">
        <v>118</v>
      </c>
      <c r="B77" s="56"/>
      <c r="C77" s="56"/>
      <c r="D77" s="56"/>
      <c r="E77" s="56" t="s">
        <v>58</v>
      </c>
      <c r="F77" s="56" t="s">
        <v>446</v>
      </c>
      <c r="G77" s="131"/>
      <c r="H77" s="94"/>
    </row>
    <row r="78" spans="1:8" ht="15.6">
      <c r="A78" s="58" t="s">
        <v>104</v>
      </c>
      <c r="B78" s="56"/>
      <c r="C78" s="121"/>
      <c r="D78" s="56"/>
      <c r="E78" s="56" t="s">
        <v>58</v>
      </c>
      <c r="F78" s="56" t="s">
        <v>452</v>
      </c>
      <c r="G78" s="131"/>
      <c r="H78" s="94"/>
    </row>
    <row r="79" spans="1:8" ht="36" customHeight="1">
      <c r="A79" s="134" t="s">
        <v>119</v>
      </c>
      <c r="B79" s="51" t="s">
        <v>26</v>
      </c>
      <c r="C79" s="51" t="s">
        <v>46</v>
      </c>
      <c r="D79" s="51" t="s">
        <v>120</v>
      </c>
      <c r="E79" s="51" t="s">
        <v>92</v>
      </c>
      <c r="F79" s="51" t="s">
        <v>93</v>
      </c>
      <c r="G79" s="131">
        <v>316000</v>
      </c>
      <c r="H79" s="94">
        <v>316000</v>
      </c>
    </row>
    <row r="80" spans="1:8" ht="15.6">
      <c r="A80" s="135" t="s">
        <v>121</v>
      </c>
      <c r="B80" s="51" t="s">
        <v>26</v>
      </c>
      <c r="C80" s="51" t="s">
        <v>122</v>
      </c>
      <c r="D80" s="51" t="s">
        <v>123</v>
      </c>
      <c r="E80" s="51" t="s">
        <v>124</v>
      </c>
      <c r="F80" s="51" t="s">
        <v>34</v>
      </c>
      <c r="G80" s="68">
        <v>1000</v>
      </c>
      <c r="H80" s="94">
        <v>1000</v>
      </c>
    </row>
    <row r="81" spans="1:8" ht="0.6" customHeight="1">
      <c r="A81" s="72" t="s">
        <v>125</v>
      </c>
      <c r="B81" s="51" t="s">
        <v>26</v>
      </c>
      <c r="C81" s="51" t="s">
        <v>126</v>
      </c>
      <c r="D81" s="51" t="s">
        <v>49</v>
      </c>
      <c r="E81" s="51" t="s">
        <v>29</v>
      </c>
      <c r="F81" s="51" t="s">
        <v>29</v>
      </c>
      <c r="G81" s="52">
        <f t="shared" ref="G81:H81" si="15">G82</f>
        <v>0</v>
      </c>
      <c r="H81" s="52">
        <f t="shared" si="15"/>
        <v>0</v>
      </c>
    </row>
    <row r="82" spans="1:8" ht="20.399999999999999" hidden="1" customHeight="1" thickBot="1">
      <c r="A82" s="122" t="s">
        <v>127</v>
      </c>
      <c r="B82" s="51" t="s">
        <v>26</v>
      </c>
      <c r="C82" s="51" t="s">
        <v>126</v>
      </c>
      <c r="D82" s="51" t="s">
        <v>120</v>
      </c>
      <c r="E82" s="51" t="s">
        <v>29</v>
      </c>
      <c r="F82" s="51" t="s">
        <v>29</v>
      </c>
      <c r="G82" s="52">
        <f t="shared" ref="G82:H82" si="16">G83+G84+G85+G86</f>
        <v>0</v>
      </c>
      <c r="H82" s="52">
        <f t="shared" si="16"/>
        <v>0</v>
      </c>
    </row>
    <row r="83" spans="1:8" ht="18.600000000000001" hidden="1" customHeight="1" thickBot="1">
      <c r="A83" s="58" t="s">
        <v>395</v>
      </c>
      <c r="B83" s="56"/>
      <c r="C83" s="56"/>
      <c r="D83" s="56" t="s">
        <v>347</v>
      </c>
      <c r="E83" s="56" t="s">
        <v>58</v>
      </c>
      <c r="F83" s="56" t="s">
        <v>79</v>
      </c>
      <c r="G83" s="68"/>
      <c r="H83" s="94">
        <v>0</v>
      </c>
    </row>
    <row r="84" spans="1:8" ht="18" hidden="1" customHeight="1" thickBot="1">
      <c r="A84" s="136" t="s">
        <v>128</v>
      </c>
      <c r="B84" s="56"/>
      <c r="C84" s="56"/>
      <c r="D84" s="56" t="s">
        <v>347</v>
      </c>
      <c r="E84" s="56" t="s">
        <v>102</v>
      </c>
      <c r="F84" s="56" t="s">
        <v>95</v>
      </c>
      <c r="G84" s="99"/>
      <c r="H84" s="94">
        <v>0</v>
      </c>
    </row>
    <row r="85" spans="1:8" ht="18" hidden="1" customHeight="1" thickBot="1">
      <c r="A85" s="58" t="s">
        <v>412</v>
      </c>
      <c r="B85" s="56"/>
      <c r="C85" s="56"/>
      <c r="D85" s="56" t="s">
        <v>120</v>
      </c>
      <c r="E85" s="56" t="s">
        <v>58</v>
      </c>
      <c r="F85" s="56" t="s">
        <v>108</v>
      </c>
      <c r="G85" s="117"/>
      <c r="H85" s="80">
        <v>0</v>
      </c>
    </row>
    <row r="86" spans="1:8" ht="16.95" hidden="1" customHeight="1" thickBot="1">
      <c r="A86" s="136" t="s">
        <v>129</v>
      </c>
      <c r="B86" s="56"/>
      <c r="C86" s="56"/>
      <c r="D86" s="56"/>
      <c r="E86" s="56" t="s">
        <v>58</v>
      </c>
      <c r="F86" s="56" t="s">
        <v>110</v>
      </c>
      <c r="G86" s="52">
        <v>0</v>
      </c>
      <c r="H86" s="52">
        <v>0</v>
      </c>
    </row>
    <row r="87" spans="1:8" ht="18.600000000000001" customHeight="1">
      <c r="A87" s="147" t="s">
        <v>130</v>
      </c>
      <c r="B87" s="148" t="s">
        <v>31</v>
      </c>
      <c r="C87" s="148" t="s">
        <v>131</v>
      </c>
      <c r="D87" s="148" t="s">
        <v>49</v>
      </c>
      <c r="E87" s="148" t="s">
        <v>29</v>
      </c>
      <c r="F87" s="148" t="s">
        <v>29</v>
      </c>
      <c r="G87" s="149">
        <f t="shared" ref="G87:H87" si="17">G88</f>
        <v>99900</v>
      </c>
      <c r="H87" s="149">
        <f t="shared" si="17"/>
        <v>95</v>
      </c>
    </row>
    <row r="88" spans="1:8" ht="16.2" customHeight="1">
      <c r="A88" s="136" t="s">
        <v>132</v>
      </c>
      <c r="B88" s="56"/>
      <c r="C88" s="56"/>
      <c r="D88" s="56" t="s">
        <v>133</v>
      </c>
      <c r="E88" s="56" t="s">
        <v>29</v>
      </c>
      <c r="F88" s="56" t="s">
        <v>29</v>
      </c>
      <c r="G88" s="52">
        <f t="shared" ref="G88" si="18">G89+G103+G104</f>
        <v>99900</v>
      </c>
      <c r="H88" s="52">
        <f>H89+H103+H104</f>
        <v>95</v>
      </c>
    </row>
    <row r="89" spans="1:8" ht="17.399999999999999" customHeight="1">
      <c r="A89" s="150" t="s">
        <v>33</v>
      </c>
      <c r="B89" s="56"/>
      <c r="C89" s="56"/>
      <c r="D89" s="56"/>
      <c r="E89" s="56"/>
      <c r="F89" s="55" t="s">
        <v>34</v>
      </c>
      <c r="G89" s="52">
        <f t="shared" ref="G89:H89" si="19">G90+G94</f>
        <v>88504</v>
      </c>
      <c r="H89" s="52">
        <f t="shared" si="19"/>
        <v>87</v>
      </c>
    </row>
    <row r="90" spans="1:8" ht="16.2" customHeight="1">
      <c r="A90" s="72" t="s">
        <v>35</v>
      </c>
      <c r="B90" s="56"/>
      <c r="C90" s="56"/>
      <c r="D90" s="56"/>
      <c r="E90" s="56"/>
      <c r="F90" s="56" t="s">
        <v>36</v>
      </c>
      <c r="G90" s="52">
        <f t="shared" ref="G90:H90" si="20">G91+G92+G93</f>
        <v>88504</v>
      </c>
      <c r="H90" s="52">
        <f t="shared" si="20"/>
        <v>87</v>
      </c>
    </row>
    <row r="91" spans="1:8" ht="16.2" customHeight="1">
      <c r="A91" s="58" t="s">
        <v>37</v>
      </c>
      <c r="B91" s="56"/>
      <c r="C91" s="56"/>
      <c r="D91" s="56"/>
      <c r="E91" s="56" t="s">
        <v>38</v>
      </c>
      <c r="F91" s="56" t="s">
        <v>39</v>
      </c>
      <c r="G91" s="52">
        <v>66764</v>
      </c>
      <c r="H91" s="52">
        <v>66.5</v>
      </c>
    </row>
    <row r="92" spans="1:8" ht="14.4" customHeight="1">
      <c r="A92" s="58" t="s">
        <v>40</v>
      </c>
      <c r="B92" s="56"/>
      <c r="C92" s="56"/>
      <c r="D92" s="56"/>
      <c r="E92" s="56" t="s">
        <v>41</v>
      </c>
      <c r="F92" s="56" t="s">
        <v>42</v>
      </c>
      <c r="G92" s="131"/>
      <c r="H92" s="94"/>
    </row>
    <row r="93" spans="1:8" ht="14.4" customHeight="1">
      <c r="A93" s="58" t="s">
        <v>43</v>
      </c>
      <c r="B93" s="51"/>
      <c r="C93" s="51"/>
      <c r="D93" s="51"/>
      <c r="E93" s="56" t="s">
        <v>44</v>
      </c>
      <c r="F93" s="56" t="s">
        <v>45</v>
      </c>
      <c r="G93" s="52">
        <v>21740</v>
      </c>
      <c r="H93" s="52">
        <v>20.5</v>
      </c>
    </row>
    <row r="94" spans="1:8" ht="15.6" hidden="1" customHeight="1" thickBot="1">
      <c r="A94" s="72" t="s">
        <v>52</v>
      </c>
      <c r="B94" s="56"/>
      <c r="C94" s="56"/>
      <c r="D94" s="56"/>
      <c r="E94" s="56"/>
      <c r="F94" s="51" t="s">
        <v>53</v>
      </c>
      <c r="G94" s="52">
        <f t="shared" ref="G94:H94" si="21">G95+G96+G97+G100+G101+G102</f>
        <v>0</v>
      </c>
      <c r="H94" s="52">
        <f t="shared" si="21"/>
        <v>0</v>
      </c>
    </row>
    <row r="95" spans="1:8" ht="16.95" hidden="1" customHeight="1" thickBot="1">
      <c r="A95" s="58" t="s">
        <v>54</v>
      </c>
      <c r="B95" s="54"/>
      <c r="C95" s="54"/>
      <c r="D95" s="54"/>
      <c r="E95" s="56" t="s">
        <v>55</v>
      </c>
      <c r="F95" s="56" t="s">
        <v>56</v>
      </c>
      <c r="G95" s="117">
        <v>0</v>
      </c>
      <c r="H95" s="80">
        <v>0</v>
      </c>
    </row>
    <row r="96" spans="1:8" ht="18" hidden="1" customHeight="1" thickBot="1">
      <c r="A96" s="58" t="s">
        <v>59</v>
      </c>
      <c r="B96" s="56"/>
      <c r="C96" s="56"/>
      <c r="D96" s="56"/>
      <c r="E96" s="56" t="s">
        <v>58</v>
      </c>
      <c r="F96" s="56" t="s">
        <v>60</v>
      </c>
      <c r="G96" s="117"/>
      <c r="H96" s="80"/>
    </row>
    <row r="97" spans="1:8" ht="18" hidden="1" customHeight="1" thickBot="1">
      <c r="A97" s="58" t="s">
        <v>61</v>
      </c>
      <c r="B97" s="56"/>
      <c r="C97" s="56"/>
      <c r="D97" s="56"/>
      <c r="E97" s="56" t="s">
        <v>58</v>
      </c>
      <c r="F97" s="56" t="s">
        <v>62</v>
      </c>
      <c r="G97" s="123">
        <f t="shared" ref="G97:H97" si="22">G98+G99</f>
        <v>0</v>
      </c>
      <c r="H97" s="123">
        <f t="shared" si="22"/>
        <v>0</v>
      </c>
    </row>
    <row r="98" spans="1:8" ht="19.2" hidden="1" customHeight="1" thickBot="1">
      <c r="A98" s="58" t="s">
        <v>63</v>
      </c>
      <c r="B98" s="56"/>
      <c r="C98" s="56"/>
      <c r="D98" s="56"/>
      <c r="E98" s="56" t="s">
        <v>58</v>
      </c>
      <c r="F98" s="56"/>
      <c r="G98" s="157"/>
      <c r="H98" s="155">
        <v>0</v>
      </c>
    </row>
    <row r="99" spans="1:8" ht="18.600000000000001" hidden="1" customHeight="1" thickBot="1">
      <c r="A99" s="58" t="s">
        <v>64</v>
      </c>
      <c r="B99" s="56"/>
      <c r="C99" s="56"/>
      <c r="D99" s="56"/>
      <c r="E99" s="56" t="s">
        <v>58</v>
      </c>
      <c r="F99" s="56"/>
      <c r="G99" s="131"/>
      <c r="H99" s="129">
        <v>0</v>
      </c>
    </row>
    <row r="100" spans="1:8" ht="17.399999999999999" hidden="1" customHeight="1" thickBot="1">
      <c r="A100" s="58" t="s">
        <v>134</v>
      </c>
      <c r="B100" s="56"/>
      <c r="C100" s="56"/>
      <c r="D100" s="56"/>
      <c r="E100" s="56" t="s">
        <v>58</v>
      </c>
      <c r="F100" s="56" t="s">
        <v>70</v>
      </c>
      <c r="G100" s="117"/>
      <c r="H100" s="80"/>
    </row>
    <row r="101" spans="1:8" ht="16.95" hidden="1" customHeight="1" thickBot="1">
      <c r="A101" s="58" t="s">
        <v>71</v>
      </c>
      <c r="B101" s="56"/>
      <c r="C101" s="56"/>
      <c r="D101" s="56"/>
      <c r="E101" s="56" t="s">
        <v>58</v>
      </c>
      <c r="F101" s="56" t="s">
        <v>72</v>
      </c>
      <c r="G101" s="131"/>
      <c r="H101" s="94"/>
    </row>
    <row r="102" spans="1:8" ht="15.6" hidden="1" customHeight="1" thickBot="1">
      <c r="A102" s="58" t="s">
        <v>80</v>
      </c>
      <c r="B102" s="56"/>
      <c r="C102" s="56"/>
      <c r="D102" s="56"/>
      <c r="E102" s="56" t="s">
        <v>58</v>
      </c>
      <c r="F102" s="56" t="s">
        <v>79</v>
      </c>
      <c r="G102" s="111"/>
      <c r="H102" s="108"/>
    </row>
    <row r="103" spans="1:8" ht="17.399999999999999" hidden="1" customHeight="1" thickBot="1">
      <c r="A103" s="122" t="s">
        <v>104</v>
      </c>
      <c r="B103" s="56"/>
      <c r="C103" s="56"/>
      <c r="D103" s="56"/>
      <c r="E103" s="56" t="s">
        <v>58</v>
      </c>
      <c r="F103" s="56" t="s">
        <v>95</v>
      </c>
      <c r="G103" s="169"/>
      <c r="H103" s="166"/>
    </row>
    <row r="104" spans="1:8" ht="17.399999999999999" customHeight="1">
      <c r="A104" s="53" t="s">
        <v>105</v>
      </c>
      <c r="B104" s="56"/>
      <c r="C104" s="56"/>
      <c r="D104" s="56"/>
      <c r="E104" s="56"/>
      <c r="F104" s="55" t="s">
        <v>106</v>
      </c>
      <c r="G104" s="170">
        <f t="shared" ref="G104:H104" si="23">G105+G107</f>
        <v>11396</v>
      </c>
      <c r="H104" s="170">
        <f t="shared" si="23"/>
        <v>8</v>
      </c>
    </row>
    <row r="105" spans="1:8" ht="19.95" hidden="1" customHeight="1" thickBot="1">
      <c r="A105" s="58" t="s">
        <v>107</v>
      </c>
      <c r="B105" s="56"/>
      <c r="C105" s="56"/>
      <c r="D105" s="56"/>
      <c r="E105" s="56" t="s">
        <v>58</v>
      </c>
      <c r="F105" s="56" t="s">
        <v>108</v>
      </c>
      <c r="G105" s="123">
        <f t="shared" ref="G105:H105" si="24">G106</f>
        <v>0</v>
      </c>
      <c r="H105" s="123">
        <f t="shared" si="24"/>
        <v>0</v>
      </c>
    </row>
    <row r="106" spans="1:8" ht="19.95" hidden="1" customHeight="1" thickBot="1">
      <c r="A106" s="58"/>
      <c r="B106" s="56"/>
      <c r="C106" s="56"/>
      <c r="D106" s="56"/>
      <c r="E106" s="56"/>
      <c r="F106" s="56"/>
      <c r="G106" s="117"/>
      <c r="H106" s="80"/>
    </row>
    <row r="107" spans="1:8" ht="18.600000000000001" customHeight="1">
      <c r="A107" s="58" t="s">
        <v>109</v>
      </c>
      <c r="B107" s="56"/>
      <c r="C107" s="56"/>
      <c r="D107" s="56"/>
      <c r="E107" s="56" t="s">
        <v>58</v>
      </c>
      <c r="F107" s="56" t="s">
        <v>110</v>
      </c>
      <c r="G107" s="52">
        <f t="shared" ref="G107:H107" si="25">G108+G109+G110</f>
        <v>11396</v>
      </c>
      <c r="H107" s="52">
        <f t="shared" si="25"/>
        <v>8</v>
      </c>
    </row>
    <row r="108" spans="1:8" ht="18.600000000000001" customHeight="1">
      <c r="A108" s="122" t="s">
        <v>111</v>
      </c>
      <c r="B108" s="56"/>
      <c r="C108" s="56"/>
      <c r="D108" s="56"/>
      <c r="E108" s="56" t="s">
        <v>58</v>
      </c>
      <c r="F108" s="56" t="s">
        <v>445</v>
      </c>
      <c r="G108" s="99">
        <v>0</v>
      </c>
      <c r="H108" s="94"/>
    </row>
    <row r="109" spans="1:8" ht="15" customHeight="1">
      <c r="A109" s="122" t="s">
        <v>114</v>
      </c>
      <c r="B109" s="56"/>
      <c r="C109" s="56"/>
      <c r="D109" s="56"/>
      <c r="E109" s="56" t="s">
        <v>58</v>
      </c>
      <c r="F109" s="56" t="s">
        <v>446</v>
      </c>
      <c r="G109" s="52">
        <v>11396</v>
      </c>
      <c r="H109" s="52">
        <v>8</v>
      </c>
    </row>
    <row r="110" spans="1:8" ht="15.6" customHeight="1">
      <c r="A110" s="122" t="s">
        <v>115</v>
      </c>
      <c r="B110" s="56"/>
      <c r="C110" s="56"/>
      <c r="D110" s="56"/>
      <c r="E110" s="56" t="s">
        <v>58</v>
      </c>
      <c r="F110" s="56" t="s">
        <v>446</v>
      </c>
      <c r="G110" s="99"/>
      <c r="H110" s="94"/>
    </row>
    <row r="111" spans="1:8" ht="17.399999999999999">
      <c r="A111" s="181" t="s">
        <v>135</v>
      </c>
      <c r="B111" s="148" t="s">
        <v>131</v>
      </c>
      <c r="C111" s="148" t="s">
        <v>27</v>
      </c>
      <c r="D111" s="148" t="s">
        <v>49</v>
      </c>
      <c r="E111" s="148" t="s">
        <v>29</v>
      </c>
      <c r="F111" s="148" t="s">
        <v>29</v>
      </c>
      <c r="G111" s="149">
        <f t="shared" ref="G111:H111" si="26">G112+G118+G120</f>
        <v>1000</v>
      </c>
      <c r="H111" s="149">
        <f t="shared" si="26"/>
        <v>1000</v>
      </c>
    </row>
    <row r="112" spans="1:8" ht="18" customHeight="1">
      <c r="A112" s="171" t="s">
        <v>142</v>
      </c>
      <c r="B112" s="148" t="s">
        <v>131</v>
      </c>
      <c r="C112" s="148" t="s">
        <v>143</v>
      </c>
      <c r="D112" s="148" t="s">
        <v>49</v>
      </c>
      <c r="E112" s="148" t="s">
        <v>29</v>
      </c>
      <c r="F112" s="148" t="s">
        <v>29</v>
      </c>
      <c r="G112" s="172">
        <f t="shared" ref="G112:H112" si="27">G113+G114+G115+G116+G117</f>
        <v>1000</v>
      </c>
      <c r="H112" s="172">
        <f t="shared" si="27"/>
        <v>1000</v>
      </c>
    </row>
    <row r="113" spans="1:8" ht="16.2" customHeight="1">
      <c r="A113" s="435" t="s">
        <v>457</v>
      </c>
      <c r="B113" s="56" t="s">
        <v>131</v>
      </c>
      <c r="C113" s="56" t="s">
        <v>143</v>
      </c>
      <c r="D113" s="56" t="s">
        <v>349</v>
      </c>
      <c r="E113" s="56" t="s">
        <v>603</v>
      </c>
      <c r="F113" s="56" t="s">
        <v>442</v>
      </c>
      <c r="G113" s="117">
        <v>0</v>
      </c>
      <c r="H113" s="80"/>
    </row>
    <row r="114" spans="1:8" ht="18">
      <c r="A114" s="474" t="s">
        <v>592</v>
      </c>
      <c r="B114" s="56" t="s">
        <v>131</v>
      </c>
      <c r="C114" s="56" t="s">
        <v>143</v>
      </c>
      <c r="D114" s="56" t="s">
        <v>348</v>
      </c>
      <c r="E114" s="56" t="s">
        <v>58</v>
      </c>
      <c r="F114" s="56" t="s">
        <v>445</v>
      </c>
      <c r="G114" s="117">
        <v>1000</v>
      </c>
      <c r="H114" s="80">
        <v>1000</v>
      </c>
    </row>
    <row r="115" spans="1:8" ht="18.45" customHeight="1">
      <c r="A115" s="122" t="s">
        <v>138</v>
      </c>
      <c r="B115" s="56"/>
      <c r="C115" s="56"/>
      <c r="D115" s="56" t="s">
        <v>348</v>
      </c>
      <c r="E115" s="56" t="s">
        <v>58</v>
      </c>
      <c r="F115" s="56" t="s">
        <v>445</v>
      </c>
      <c r="G115" s="117">
        <v>0</v>
      </c>
      <c r="H115" s="80">
        <v>0</v>
      </c>
    </row>
    <row r="116" spans="1:8" ht="17.7" customHeight="1">
      <c r="A116" s="122" t="s">
        <v>139</v>
      </c>
      <c r="B116" s="56"/>
      <c r="C116" s="56"/>
      <c r="D116" s="56" t="s">
        <v>349</v>
      </c>
      <c r="E116" s="56" t="s">
        <v>58</v>
      </c>
      <c r="F116" s="56" t="s">
        <v>95</v>
      </c>
      <c r="G116" s="99"/>
      <c r="H116" s="94"/>
    </row>
    <row r="117" spans="1:8" ht="17.7" customHeight="1">
      <c r="A117" s="58" t="s">
        <v>140</v>
      </c>
      <c r="B117" s="56"/>
      <c r="C117" s="56"/>
      <c r="D117" s="56" t="s">
        <v>141</v>
      </c>
      <c r="E117" s="56" t="s">
        <v>58</v>
      </c>
      <c r="F117" s="56" t="s">
        <v>110</v>
      </c>
      <c r="G117" s="157">
        <v>0</v>
      </c>
      <c r="H117" s="155">
        <v>0</v>
      </c>
    </row>
    <row r="118" spans="1:8" ht="17.399999999999999">
      <c r="A118" s="483" t="s">
        <v>463</v>
      </c>
      <c r="B118" s="148" t="s">
        <v>46</v>
      </c>
      <c r="C118" s="148" t="s">
        <v>26</v>
      </c>
      <c r="D118" s="148" t="s">
        <v>49</v>
      </c>
      <c r="E118" s="148" t="s">
        <v>29</v>
      </c>
      <c r="F118" s="148" t="s">
        <v>29</v>
      </c>
      <c r="G118" s="123">
        <f t="shared" ref="G118:H118" si="28">G119</f>
        <v>0</v>
      </c>
      <c r="H118" s="123">
        <f t="shared" si="28"/>
        <v>0</v>
      </c>
    </row>
    <row r="119" spans="1:8" ht="17.399999999999999" customHeight="1">
      <c r="A119" s="136" t="s">
        <v>162</v>
      </c>
      <c r="B119" s="56"/>
      <c r="C119" s="56"/>
      <c r="D119" s="421" t="s">
        <v>486</v>
      </c>
      <c r="E119" s="56" t="s">
        <v>58</v>
      </c>
      <c r="F119" s="56" t="s">
        <v>72</v>
      </c>
      <c r="G119" s="157"/>
      <c r="H119" s="155">
        <v>0</v>
      </c>
    </row>
    <row r="120" spans="1:8" ht="18" hidden="1">
      <c r="A120" s="171" t="s">
        <v>145</v>
      </c>
      <c r="B120" s="148" t="s">
        <v>131</v>
      </c>
      <c r="C120" s="148" t="s">
        <v>146</v>
      </c>
      <c r="D120" s="148" t="s">
        <v>49</v>
      </c>
      <c r="E120" s="148" t="s">
        <v>29</v>
      </c>
      <c r="F120" s="148" t="s">
        <v>29</v>
      </c>
      <c r="G120" s="123">
        <f t="shared" ref="G120:H120" si="29">G121+G129</f>
        <v>0</v>
      </c>
      <c r="H120" s="123">
        <f t="shared" si="29"/>
        <v>0</v>
      </c>
    </row>
    <row r="121" spans="1:8" ht="18" hidden="1">
      <c r="A121" s="171"/>
      <c r="B121" s="148"/>
      <c r="C121" s="148"/>
      <c r="D121" s="51" t="s">
        <v>349</v>
      </c>
      <c r="E121" s="148" t="s">
        <v>29</v>
      </c>
      <c r="F121" s="148" t="s">
        <v>34</v>
      </c>
      <c r="G121" s="123">
        <f t="shared" ref="G121:H121" si="30">G122+G123+G126+G127+G136</f>
        <v>0</v>
      </c>
      <c r="H121" s="123">
        <f t="shared" si="30"/>
        <v>0</v>
      </c>
    </row>
    <row r="122" spans="1:8" ht="19.2" hidden="1" customHeight="1" thickBot="1">
      <c r="A122" s="171"/>
      <c r="B122" s="148"/>
      <c r="C122" s="148"/>
      <c r="D122" s="148"/>
      <c r="E122" s="56" t="s">
        <v>58</v>
      </c>
      <c r="F122" s="56" t="s">
        <v>56</v>
      </c>
      <c r="G122" s="157"/>
      <c r="H122" s="155"/>
    </row>
    <row r="123" spans="1:8" ht="17.399999999999999" hidden="1">
      <c r="A123" s="122" t="s">
        <v>61</v>
      </c>
      <c r="B123" s="148"/>
      <c r="C123" s="148"/>
      <c r="D123" s="148"/>
      <c r="E123" s="56" t="s">
        <v>58</v>
      </c>
      <c r="F123" s="56" t="s">
        <v>62</v>
      </c>
      <c r="G123" s="123">
        <f t="shared" ref="G123:H123" si="31">G124+G125</f>
        <v>0</v>
      </c>
      <c r="H123" s="123">
        <f t="shared" si="31"/>
        <v>0</v>
      </c>
    </row>
    <row r="124" spans="1:8" ht="17.399999999999999" hidden="1">
      <c r="A124" s="122" t="s">
        <v>147</v>
      </c>
      <c r="B124" s="148"/>
      <c r="C124" s="148"/>
      <c r="D124" s="148"/>
      <c r="E124" s="56" t="s">
        <v>58</v>
      </c>
      <c r="F124" s="148"/>
      <c r="G124" s="157"/>
      <c r="H124" s="155"/>
    </row>
    <row r="125" spans="1:8" ht="17.399999999999999" hidden="1">
      <c r="A125" s="122" t="s">
        <v>148</v>
      </c>
      <c r="B125" s="148"/>
      <c r="C125" s="148"/>
      <c r="D125" s="148"/>
      <c r="E125" s="56" t="s">
        <v>58</v>
      </c>
      <c r="F125" s="148"/>
      <c r="G125" s="157"/>
      <c r="H125" s="155"/>
    </row>
    <row r="126" spans="1:8" ht="17.399999999999999" hidden="1">
      <c r="A126" s="122" t="s">
        <v>71</v>
      </c>
      <c r="B126" s="148"/>
      <c r="C126" s="148"/>
      <c r="D126" s="148"/>
      <c r="E126" s="56" t="s">
        <v>58</v>
      </c>
      <c r="F126" s="56" t="s">
        <v>72</v>
      </c>
      <c r="G126" s="176">
        <v>0</v>
      </c>
      <c r="H126" s="176">
        <v>0</v>
      </c>
    </row>
    <row r="127" spans="1:8" ht="17.399999999999999" hidden="1">
      <c r="A127" s="122" t="s">
        <v>149</v>
      </c>
      <c r="B127" s="148"/>
      <c r="C127" s="148"/>
      <c r="D127" s="148"/>
      <c r="E127" s="56" t="s">
        <v>58</v>
      </c>
      <c r="F127" s="56" t="s">
        <v>79</v>
      </c>
      <c r="G127" s="123">
        <f t="shared" ref="G127:H127" si="32">G128</f>
        <v>0</v>
      </c>
      <c r="H127" s="123">
        <f t="shared" si="32"/>
        <v>0</v>
      </c>
    </row>
    <row r="128" spans="1:8" ht="17.399999999999999" hidden="1">
      <c r="A128" s="122" t="s">
        <v>81</v>
      </c>
      <c r="B128" s="148"/>
      <c r="C128" s="148"/>
      <c r="D128" s="148"/>
      <c r="E128" s="148"/>
      <c r="F128" s="56" t="s">
        <v>441</v>
      </c>
      <c r="G128" s="157"/>
      <c r="H128" s="155"/>
    </row>
    <row r="129" spans="1:8" ht="18" hidden="1">
      <c r="A129" s="178" t="s">
        <v>105</v>
      </c>
      <c r="B129" s="148"/>
      <c r="C129" s="148"/>
      <c r="D129" s="148"/>
      <c r="E129" s="148"/>
      <c r="F129" s="148" t="s">
        <v>106</v>
      </c>
      <c r="G129" s="123">
        <f t="shared" ref="G129:H129" si="33">G130+G132+G137</f>
        <v>0</v>
      </c>
      <c r="H129" s="123">
        <f t="shared" si="33"/>
        <v>0</v>
      </c>
    </row>
    <row r="130" spans="1:8" ht="17.399999999999999" hidden="1">
      <c r="A130" s="122" t="s">
        <v>107</v>
      </c>
      <c r="B130" s="148"/>
      <c r="C130" s="148"/>
      <c r="D130" s="148"/>
      <c r="E130" s="56" t="s">
        <v>58</v>
      </c>
      <c r="F130" s="56" t="s">
        <v>108</v>
      </c>
      <c r="G130" s="123">
        <f t="shared" ref="G130:H130" si="34">G131</f>
        <v>0</v>
      </c>
      <c r="H130" s="123">
        <f t="shared" si="34"/>
        <v>0</v>
      </c>
    </row>
    <row r="131" spans="1:8" ht="17.399999999999999" hidden="1">
      <c r="A131" s="179" t="s">
        <v>150</v>
      </c>
      <c r="B131" s="121"/>
      <c r="C131" s="121"/>
      <c r="D131" s="148"/>
      <c r="E131" s="56"/>
      <c r="F131" s="56"/>
      <c r="G131" s="157"/>
      <c r="H131" s="155"/>
    </row>
    <row r="132" spans="1:8" ht="17.399999999999999" hidden="1">
      <c r="A132" s="122" t="s">
        <v>151</v>
      </c>
      <c r="B132" s="148"/>
      <c r="C132" s="148"/>
      <c r="D132" s="148"/>
      <c r="E132" s="56" t="s">
        <v>58</v>
      </c>
      <c r="F132" s="56" t="s">
        <v>110</v>
      </c>
      <c r="G132" s="123">
        <f t="shared" ref="G132:H132" si="35">G133+G134+G135</f>
        <v>0</v>
      </c>
      <c r="H132" s="123">
        <f t="shared" si="35"/>
        <v>0</v>
      </c>
    </row>
    <row r="133" spans="1:8" ht="17.399999999999999" hidden="1">
      <c r="A133" s="122" t="s">
        <v>152</v>
      </c>
      <c r="B133" s="148"/>
      <c r="C133" s="148"/>
      <c r="D133" s="148"/>
      <c r="E133" s="56" t="s">
        <v>58</v>
      </c>
      <c r="F133" s="148"/>
      <c r="G133" s="157"/>
      <c r="H133" s="155"/>
    </row>
    <row r="134" spans="1:8" ht="17.399999999999999" hidden="1">
      <c r="A134" s="122" t="s">
        <v>459</v>
      </c>
      <c r="B134" s="148"/>
      <c r="C134" s="148"/>
      <c r="D134" s="148"/>
      <c r="E134" s="56" t="s">
        <v>58</v>
      </c>
      <c r="F134" s="56" t="s">
        <v>460</v>
      </c>
      <c r="G134" s="157"/>
      <c r="H134" s="155"/>
    </row>
    <row r="135" spans="1:8" ht="19.2" hidden="1" customHeight="1" thickBot="1">
      <c r="A135" s="122" t="s">
        <v>503</v>
      </c>
      <c r="B135" s="148"/>
      <c r="C135" s="148"/>
      <c r="D135" s="148"/>
      <c r="E135" s="56" t="s">
        <v>58</v>
      </c>
      <c r="F135" s="56" t="s">
        <v>446</v>
      </c>
      <c r="G135" s="157"/>
      <c r="H135" s="155"/>
    </row>
    <row r="136" spans="1:8" ht="16.95" hidden="1" customHeight="1" thickBot="1">
      <c r="A136" s="122" t="s">
        <v>153</v>
      </c>
      <c r="B136" s="56" t="s">
        <v>131</v>
      </c>
      <c r="C136" s="56" t="s">
        <v>146</v>
      </c>
      <c r="D136" s="180" t="s">
        <v>349</v>
      </c>
      <c r="E136" s="180" t="s">
        <v>58</v>
      </c>
      <c r="F136" s="180" t="s">
        <v>79</v>
      </c>
      <c r="G136" s="131"/>
      <c r="H136" s="129"/>
    </row>
    <row r="137" spans="1:8" ht="15.6" hidden="1" customHeight="1" thickBot="1">
      <c r="A137" s="122" t="s">
        <v>154</v>
      </c>
      <c r="B137" s="56"/>
      <c r="C137" s="56"/>
      <c r="D137" s="56" t="s">
        <v>349</v>
      </c>
      <c r="E137" s="56" t="s">
        <v>58</v>
      </c>
      <c r="F137" s="56" t="s">
        <v>108</v>
      </c>
      <c r="G137" s="99"/>
      <c r="H137" s="129"/>
    </row>
    <row r="138" spans="1:8" ht="18.600000000000001" customHeight="1">
      <c r="A138" s="181" t="s">
        <v>155</v>
      </c>
      <c r="B138" s="148" t="s">
        <v>46</v>
      </c>
      <c r="C138" s="148" t="s">
        <v>27</v>
      </c>
      <c r="D138" s="148" t="s">
        <v>49</v>
      </c>
      <c r="E138" s="148" t="s">
        <v>29</v>
      </c>
      <c r="F138" s="148" t="s">
        <v>29</v>
      </c>
      <c r="G138" s="149">
        <f t="shared" ref="G138:H138" si="36">G139+G143</f>
        <v>4928348.32</v>
      </c>
      <c r="H138" s="149">
        <f t="shared" si="36"/>
        <v>3055.8530000000001</v>
      </c>
    </row>
    <row r="139" spans="1:8" ht="17.399999999999999" customHeight="1">
      <c r="A139" s="171" t="s">
        <v>157</v>
      </c>
      <c r="B139" s="148" t="s">
        <v>46</v>
      </c>
      <c r="C139" s="148" t="s">
        <v>136</v>
      </c>
      <c r="D139" s="148" t="s">
        <v>49</v>
      </c>
      <c r="E139" s="148" t="s">
        <v>29</v>
      </c>
      <c r="F139" s="148" t="s">
        <v>29</v>
      </c>
      <c r="G139" s="52">
        <f t="shared" ref="G139:H139" si="37">G140+G141+G142</f>
        <v>4928348.32</v>
      </c>
      <c r="H139" s="52">
        <f t="shared" si="37"/>
        <v>3055.8530000000001</v>
      </c>
    </row>
    <row r="140" spans="1:8" ht="15.6" customHeight="1">
      <c r="A140" s="122" t="s">
        <v>421</v>
      </c>
      <c r="B140" s="51"/>
      <c r="C140" s="51"/>
      <c r="D140" s="56" t="s">
        <v>469</v>
      </c>
      <c r="E140" s="56" t="s">
        <v>58</v>
      </c>
      <c r="F140" s="56" t="s">
        <v>72</v>
      </c>
      <c r="G140" s="111">
        <v>2000000</v>
      </c>
      <c r="H140" s="94">
        <v>0</v>
      </c>
    </row>
    <row r="141" spans="1:8" ht="14.4" customHeight="1">
      <c r="A141" s="122" t="s">
        <v>197</v>
      </c>
      <c r="B141" s="51"/>
      <c r="C141" s="51"/>
      <c r="D141" s="56" t="s">
        <v>354</v>
      </c>
      <c r="E141" s="56" t="s">
        <v>58</v>
      </c>
      <c r="F141" s="56" t="s">
        <v>72</v>
      </c>
      <c r="G141" s="416"/>
      <c r="H141" s="414"/>
    </row>
    <row r="142" spans="1:8" ht="16.95" customHeight="1">
      <c r="A142" s="122" t="s">
        <v>405</v>
      </c>
      <c r="B142" s="51"/>
      <c r="C142" s="51"/>
      <c r="D142" s="56" t="s">
        <v>511</v>
      </c>
      <c r="E142" s="56" t="s">
        <v>58</v>
      </c>
      <c r="F142" s="56" t="s">
        <v>72</v>
      </c>
      <c r="G142" s="416">
        <v>2928348.32</v>
      </c>
      <c r="H142" s="476">
        <v>3055.8530000000001</v>
      </c>
    </row>
    <row r="143" spans="1:8" ht="22.2" customHeight="1">
      <c r="A143" s="171" t="s">
        <v>158</v>
      </c>
      <c r="B143" s="148" t="s">
        <v>46</v>
      </c>
      <c r="C143" s="148" t="s">
        <v>159</v>
      </c>
      <c r="D143" s="148" t="s">
        <v>49</v>
      </c>
      <c r="E143" s="148" t="s">
        <v>29</v>
      </c>
      <c r="F143" s="148" t="s">
        <v>29</v>
      </c>
      <c r="G143" s="123">
        <f t="shared" ref="G143:H143" si="38">G144+G146+G147+G148+G150+G151+G152+G154+G155+G156+G153+G149+G145</f>
        <v>0</v>
      </c>
      <c r="H143" s="123">
        <f t="shared" si="38"/>
        <v>0</v>
      </c>
    </row>
    <row r="144" spans="1:8" ht="19.95" customHeight="1">
      <c r="A144" s="122" t="s">
        <v>160</v>
      </c>
      <c r="B144" s="148"/>
      <c r="C144" s="148"/>
      <c r="D144" s="56" t="s">
        <v>161</v>
      </c>
      <c r="E144" s="56" t="s">
        <v>58</v>
      </c>
      <c r="F144" s="56" t="s">
        <v>79</v>
      </c>
      <c r="G144" s="123">
        <v>0</v>
      </c>
      <c r="H144" s="123"/>
    </row>
    <row r="145" spans="1:8" ht="20.7" customHeight="1">
      <c r="A145" s="122" t="s">
        <v>86</v>
      </c>
      <c r="B145" s="148"/>
      <c r="C145" s="148"/>
      <c r="D145" s="56" t="s">
        <v>404</v>
      </c>
      <c r="E145" s="56" t="s">
        <v>58</v>
      </c>
      <c r="F145" s="56" t="s">
        <v>79</v>
      </c>
      <c r="G145" s="123"/>
      <c r="H145" s="123"/>
    </row>
    <row r="146" spans="1:8" ht="21" customHeight="1">
      <c r="A146" s="136" t="s">
        <v>162</v>
      </c>
      <c r="B146" s="148"/>
      <c r="C146" s="148"/>
      <c r="D146" s="56" t="s">
        <v>163</v>
      </c>
      <c r="E146" s="56" t="s">
        <v>58</v>
      </c>
      <c r="F146" s="56" t="s">
        <v>72</v>
      </c>
      <c r="G146" s="131"/>
      <c r="H146" s="94"/>
    </row>
    <row r="147" spans="1:8" ht="19.2" customHeight="1">
      <c r="A147" s="136" t="s">
        <v>164</v>
      </c>
      <c r="B147" s="148"/>
      <c r="C147" s="148"/>
      <c r="D147" s="56" t="s">
        <v>165</v>
      </c>
      <c r="E147" s="56" t="s">
        <v>58</v>
      </c>
      <c r="F147" s="56" t="s">
        <v>72</v>
      </c>
      <c r="G147" s="131"/>
      <c r="H147" s="94"/>
    </row>
    <row r="148" spans="1:8" ht="18" customHeight="1">
      <c r="A148" s="122" t="s">
        <v>399</v>
      </c>
      <c r="B148" s="56"/>
      <c r="C148" s="56"/>
      <c r="D148" s="180" t="s">
        <v>398</v>
      </c>
      <c r="E148" s="180" t="s">
        <v>58</v>
      </c>
      <c r="F148" s="180" t="s">
        <v>72</v>
      </c>
      <c r="G148" s="131"/>
      <c r="H148" s="94"/>
    </row>
    <row r="149" spans="1:8" ht="16.2" customHeight="1">
      <c r="A149" s="122" t="s">
        <v>401</v>
      </c>
      <c r="B149" s="56"/>
      <c r="C149" s="56"/>
      <c r="D149" s="180" t="s">
        <v>174</v>
      </c>
      <c r="E149" s="180" t="s">
        <v>58</v>
      </c>
      <c r="F149" s="180" t="s">
        <v>72</v>
      </c>
      <c r="G149" s="131"/>
      <c r="H149" s="94"/>
    </row>
    <row r="150" spans="1:8" ht="17.7" customHeight="1">
      <c r="A150" s="122" t="s">
        <v>390</v>
      </c>
      <c r="B150" s="56"/>
      <c r="C150" s="56"/>
      <c r="D150" s="180" t="s">
        <v>344</v>
      </c>
      <c r="E150" s="180" t="s">
        <v>58</v>
      </c>
      <c r="F150" s="180" t="s">
        <v>72</v>
      </c>
      <c r="G150" s="131"/>
      <c r="H150" s="94">
        <v>0</v>
      </c>
    </row>
    <row r="151" spans="1:8" ht="18.45" customHeight="1">
      <c r="A151" s="136" t="s">
        <v>166</v>
      </c>
      <c r="B151" s="56"/>
      <c r="C151" s="56"/>
      <c r="D151" s="56" t="s">
        <v>167</v>
      </c>
      <c r="E151" s="56" t="s">
        <v>58</v>
      </c>
      <c r="F151" s="56" t="s">
        <v>79</v>
      </c>
      <c r="G151" s="131"/>
      <c r="H151" s="94"/>
    </row>
    <row r="152" spans="1:8" ht="21.45" customHeight="1">
      <c r="A152" s="136" t="s">
        <v>168</v>
      </c>
      <c r="B152" s="56"/>
      <c r="C152" s="56"/>
      <c r="D152" s="56" t="s">
        <v>562</v>
      </c>
      <c r="E152" s="56" t="s">
        <v>58</v>
      </c>
      <c r="F152" s="56" t="s">
        <v>79</v>
      </c>
      <c r="G152" s="131">
        <v>0</v>
      </c>
      <c r="H152" s="94"/>
    </row>
    <row r="153" spans="1:8" ht="22.5" customHeight="1">
      <c r="A153" s="136" t="s">
        <v>391</v>
      </c>
      <c r="B153" s="56"/>
      <c r="C153" s="56"/>
      <c r="D153" s="56" t="s">
        <v>363</v>
      </c>
      <c r="E153" s="56" t="s">
        <v>58</v>
      </c>
      <c r="F153" s="56" t="s">
        <v>72</v>
      </c>
      <c r="G153" s="131"/>
      <c r="H153" s="94"/>
    </row>
    <row r="154" spans="1:8" ht="33" customHeight="1">
      <c r="A154" s="136" t="s">
        <v>625</v>
      </c>
      <c r="B154" s="56"/>
      <c r="C154" s="56"/>
      <c r="D154" s="56" t="s">
        <v>363</v>
      </c>
      <c r="E154" s="56" t="s">
        <v>58</v>
      </c>
      <c r="F154" s="56" t="s">
        <v>108</v>
      </c>
      <c r="G154" s="131"/>
      <c r="H154" s="94"/>
    </row>
    <row r="155" spans="1:8" ht="20.7" customHeight="1">
      <c r="A155" s="136" t="s">
        <v>169</v>
      </c>
      <c r="B155" s="56"/>
      <c r="C155" s="56"/>
      <c r="D155" s="56" t="s">
        <v>352</v>
      </c>
      <c r="E155" s="56" t="s">
        <v>58</v>
      </c>
      <c r="F155" s="56" t="s">
        <v>79</v>
      </c>
      <c r="G155" s="157">
        <v>0</v>
      </c>
      <c r="H155" s="80"/>
    </row>
    <row r="156" spans="1:8" ht="18.45" customHeight="1">
      <c r="A156" s="136" t="s">
        <v>392</v>
      </c>
      <c r="B156" s="56"/>
      <c r="C156" s="56"/>
      <c r="D156" s="56" t="s">
        <v>346</v>
      </c>
      <c r="E156" s="56" t="s">
        <v>58</v>
      </c>
      <c r="F156" s="56" t="s">
        <v>72</v>
      </c>
      <c r="G156" s="157"/>
      <c r="H156" s="80">
        <v>0</v>
      </c>
    </row>
    <row r="157" spans="1:8" ht="17.399999999999999">
      <c r="A157" s="192" t="s">
        <v>170</v>
      </c>
      <c r="B157" s="148" t="s">
        <v>171</v>
      </c>
      <c r="C157" s="148" t="s">
        <v>27</v>
      </c>
      <c r="D157" s="148" t="s">
        <v>49</v>
      </c>
      <c r="E157" s="148" t="s">
        <v>29</v>
      </c>
      <c r="F157" s="148" t="s">
        <v>29</v>
      </c>
      <c r="G157" s="449">
        <f t="shared" ref="G157:H157" si="39">G158+G166+G181+G226</f>
        <v>154355</v>
      </c>
      <c r="H157" s="449">
        <f t="shared" si="39"/>
        <v>790.67799999999988</v>
      </c>
    </row>
    <row r="158" spans="1:8" ht="18">
      <c r="A158" s="193" t="s">
        <v>172</v>
      </c>
      <c r="B158" s="148" t="s">
        <v>171</v>
      </c>
      <c r="C158" s="148" t="s">
        <v>26</v>
      </c>
      <c r="D158" s="148" t="s">
        <v>49</v>
      </c>
      <c r="E158" s="148" t="s">
        <v>29</v>
      </c>
      <c r="F158" s="148" t="s">
        <v>29</v>
      </c>
      <c r="G158" s="137">
        <f t="shared" ref="G158:H158" si="40">G159+G160+G161+G165+G162+G164+G163</f>
        <v>0</v>
      </c>
      <c r="H158" s="137">
        <f t="shared" si="40"/>
        <v>0</v>
      </c>
    </row>
    <row r="159" spans="1:8" ht="18" hidden="1" customHeight="1" thickBot="1">
      <c r="A159" s="194" t="s">
        <v>173</v>
      </c>
      <c r="B159" s="56" t="s">
        <v>171</v>
      </c>
      <c r="C159" s="56" t="s">
        <v>26</v>
      </c>
      <c r="D159" s="56" t="s">
        <v>174</v>
      </c>
      <c r="E159" s="56" t="s">
        <v>144</v>
      </c>
      <c r="F159" s="56" t="s">
        <v>55</v>
      </c>
      <c r="G159" s="195"/>
      <c r="H159" s="143"/>
    </row>
    <row r="160" spans="1:8" ht="18.600000000000001" hidden="1" customHeight="1" thickBot="1">
      <c r="A160" s="196" t="s">
        <v>175</v>
      </c>
      <c r="B160" s="56"/>
      <c r="C160" s="56"/>
      <c r="D160" s="56" t="s">
        <v>176</v>
      </c>
      <c r="E160" s="56" t="s">
        <v>144</v>
      </c>
      <c r="F160" s="56" t="s">
        <v>55</v>
      </c>
      <c r="G160" s="195"/>
      <c r="H160" s="143"/>
    </row>
    <row r="161" spans="1:8" ht="16.2" customHeight="1">
      <c r="A161" s="196" t="s">
        <v>175</v>
      </c>
      <c r="B161" s="56"/>
      <c r="C161" s="56"/>
      <c r="D161" s="56" t="s">
        <v>176</v>
      </c>
      <c r="E161" s="56" t="s">
        <v>58</v>
      </c>
      <c r="F161" s="56" t="s">
        <v>72</v>
      </c>
      <c r="G161" s="189"/>
      <c r="H161" s="187"/>
    </row>
    <row r="162" spans="1:8" ht="1.2" customHeight="1">
      <c r="A162" s="196" t="s">
        <v>411</v>
      </c>
      <c r="B162" s="56"/>
      <c r="C162" s="56"/>
      <c r="D162" s="56" t="s">
        <v>167</v>
      </c>
      <c r="E162" s="56" t="s">
        <v>58</v>
      </c>
      <c r="F162" s="56" t="s">
        <v>79</v>
      </c>
      <c r="G162" s="189"/>
      <c r="H162" s="187"/>
    </row>
    <row r="163" spans="1:8" ht="15.6" hidden="1" customHeight="1" thickBot="1">
      <c r="A163" s="196" t="s">
        <v>416</v>
      </c>
      <c r="B163" s="56"/>
      <c r="C163" s="56"/>
      <c r="D163" s="56" t="s">
        <v>414</v>
      </c>
      <c r="E163" s="56" t="s">
        <v>380</v>
      </c>
      <c r="F163" s="56" t="s">
        <v>108</v>
      </c>
      <c r="G163" s="189"/>
      <c r="H163" s="187"/>
    </row>
    <row r="164" spans="1:8" ht="15.6" hidden="1" customHeight="1" thickBot="1">
      <c r="A164" s="196" t="s">
        <v>417</v>
      </c>
      <c r="B164" s="56"/>
      <c r="C164" s="56"/>
      <c r="D164" s="56" t="s">
        <v>418</v>
      </c>
      <c r="E164" s="56" t="s">
        <v>380</v>
      </c>
      <c r="F164" s="56" t="s">
        <v>108</v>
      </c>
      <c r="G164" s="189"/>
      <c r="H164" s="187"/>
    </row>
    <row r="165" spans="1:8" ht="16.95" hidden="1" customHeight="1" thickBot="1">
      <c r="A165" s="196" t="s">
        <v>178</v>
      </c>
      <c r="B165" s="56"/>
      <c r="C165" s="56"/>
      <c r="D165" s="56" t="s">
        <v>174</v>
      </c>
      <c r="E165" s="56" t="s">
        <v>58</v>
      </c>
      <c r="F165" s="56" t="s">
        <v>79</v>
      </c>
      <c r="G165" s="189"/>
      <c r="H165" s="187"/>
    </row>
    <row r="166" spans="1:8" ht="18.600000000000001" customHeight="1">
      <c r="A166" s="198" t="s">
        <v>179</v>
      </c>
      <c r="B166" s="148" t="s">
        <v>171</v>
      </c>
      <c r="C166" s="148" t="s">
        <v>31</v>
      </c>
      <c r="D166" s="148" t="s">
        <v>49</v>
      </c>
      <c r="E166" s="148" t="s">
        <v>29</v>
      </c>
      <c r="F166" s="148" t="s">
        <v>29</v>
      </c>
      <c r="G166" s="52">
        <f t="shared" ref="G166:H166" si="41">G167+G168+G172+G175+G176+G177+G178+G179+G180</f>
        <v>0</v>
      </c>
      <c r="H166" s="439">
        <f t="shared" si="41"/>
        <v>0</v>
      </c>
    </row>
    <row r="167" spans="1:8" ht="16.95" customHeight="1">
      <c r="A167" s="198" t="s">
        <v>180</v>
      </c>
      <c r="B167" s="56" t="s">
        <v>171</v>
      </c>
      <c r="C167" s="56" t="s">
        <v>31</v>
      </c>
      <c r="D167" s="56" t="s">
        <v>181</v>
      </c>
      <c r="E167" s="56" t="s">
        <v>58</v>
      </c>
      <c r="F167" s="56" t="s">
        <v>60</v>
      </c>
      <c r="G167" s="52"/>
      <c r="H167" s="52"/>
    </row>
    <row r="168" spans="1:8" ht="16.95" customHeight="1">
      <c r="A168" s="199" t="s">
        <v>182</v>
      </c>
      <c r="B168" s="56"/>
      <c r="C168" s="56"/>
      <c r="D168" s="56" t="s">
        <v>181</v>
      </c>
      <c r="E168" s="56" t="s">
        <v>58</v>
      </c>
      <c r="F168" s="56" t="s">
        <v>72</v>
      </c>
      <c r="G168" s="52">
        <f t="shared" ref="G168:H168" si="42">G169+G170+G171</f>
        <v>0</v>
      </c>
      <c r="H168" s="52">
        <f t="shared" si="42"/>
        <v>0</v>
      </c>
    </row>
    <row r="169" spans="1:8" ht="16.95" customHeight="1">
      <c r="A169" s="58" t="s">
        <v>400</v>
      </c>
      <c r="B169" s="56"/>
      <c r="C169" s="56"/>
      <c r="D169" s="56" t="s">
        <v>181</v>
      </c>
      <c r="E169" s="56" t="s">
        <v>58</v>
      </c>
      <c r="F169" s="56"/>
      <c r="G169" s="99">
        <v>0</v>
      </c>
      <c r="H169" s="94">
        <v>0</v>
      </c>
    </row>
    <row r="170" spans="1:8" ht="16.2" customHeight="1">
      <c r="A170" s="58" t="s">
        <v>388</v>
      </c>
      <c r="B170" s="56"/>
      <c r="C170" s="56"/>
      <c r="D170" s="56"/>
      <c r="E170" s="56" t="s">
        <v>58</v>
      </c>
      <c r="F170" s="56"/>
      <c r="G170" s="99"/>
      <c r="H170" s="94"/>
    </row>
    <row r="171" spans="1:8" ht="15.45" customHeight="1">
      <c r="A171" s="58" t="s">
        <v>183</v>
      </c>
      <c r="B171" s="56"/>
      <c r="C171" s="56"/>
      <c r="D171" s="56"/>
      <c r="E171" s="56" t="s">
        <v>58</v>
      </c>
      <c r="F171" s="56"/>
      <c r="G171" s="99"/>
      <c r="H171" s="94"/>
    </row>
    <row r="172" spans="1:8" ht="16.2" customHeight="1">
      <c r="A172" s="199" t="s">
        <v>184</v>
      </c>
      <c r="B172" s="56"/>
      <c r="C172" s="56"/>
      <c r="D172" s="56"/>
      <c r="E172" s="56" t="s">
        <v>58</v>
      </c>
      <c r="F172" s="56" t="s">
        <v>79</v>
      </c>
      <c r="G172" s="52">
        <f t="shared" ref="G172:H172" si="43">G173+G174</f>
        <v>0</v>
      </c>
      <c r="H172" s="439">
        <f t="shared" si="43"/>
        <v>0</v>
      </c>
    </row>
    <row r="173" spans="1:8" ht="16.95" customHeight="1">
      <c r="A173" s="199" t="s">
        <v>512</v>
      </c>
      <c r="B173" s="56"/>
      <c r="C173" s="56"/>
      <c r="D173" s="56" t="s">
        <v>489</v>
      </c>
      <c r="E173" s="56" t="s">
        <v>58</v>
      </c>
      <c r="F173" s="56"/>
      <c r="G173" s="99"/>
      <c r="H173" s="441">
        <v>0</v>
      </c>
    </row>
    <row r="174" spans="1:8" ht="18.600000000000001" customHeight="1">
      <c r="A174" s="199" t="s">
        <v>394</v>
      </c>
      <c r="B174" s="56"/>
      <c r="C174" s="56"/>
      <c r="D174" s="56"/>
      <c r="E174" s="56" t="s">
        <v>58</v>
      </c>
      <c r="F174" s="56"/>
      <c r="G174" s="99"/>
      <c r="H174" s="94"/>
    </row>
    <row r="175" spans="1:8" ht="15.45" customHeight="1">
      <c r="A175" s="199" t="s">
        <v>186</v>
      </c>
      <c r="B175" s="56"/>
      <c r="C175" s="56"/>
      <c r="D175" s="56"/>
      <c r="E175" s="56" t="s">
        <v>58</v>
      </c>
      <c r="F175" s="56" t="s">
        <v>108</v>
      </c>
      <c r="G175" s="52">
        <v>0</v>
      </c>
      <c r="H175" s="52">
        <v>0</v>
      </c>
    </row>
    <row r="176" spans="1:8" ht="14.7" customHeight="1">
      <c r="A176" s="199" t="s">
        <v>186</v>
      </c>
      <c r="B176" s="56"/>
      <c r="C176" s="56"/>
      <c r="D176" s="56"/>
      <c r="E176" s="56" t="s">
        <v>380</v>
      </c>
      <c r="F176" s="56" t="s">
        <v>108</v>
      </c>
      <c r="G176" s="52"/>
      <c r="H176" s="52"/>
    </row>
    <row r="177" spans="1:8" ht="14.7" customHeight="1">
      <c r="A177" s="58" t="s">
        <v>187</v>
      </c>
      <c r="B177" s="56"/>
      <c r="C177" s="56"/>
      <c r="D177" s="56"/>
      <c r="E177" s="56" t="s">
        <v>58</v>
      </c>
      <c r="F177" s="56" t="s">
        <v>446</v>
      </c>
      <c r="G177" s="99">
        <v>0</v>
      </c>
      <c r="H177" s="94"/>
    </row>
    <row r="178" spans="1:8" ht="16.95" customHeight="1">
      <c r="A178" s="199" t="s">
        <v>393</v>
      </c>
      <c r="B178" s="56"/>
      <c r="C178" s="56"/>
      <c r="D178" s="56" t="s">
        <v>174</v>
      </c>
      <c r="E178" s="56" t="s">
        <v>58</v>
      </c>
      <c r="F178" s="56" t="s">
        <v>72</v>
      </c>
      <c r="G178" s="99"/>
      <c r="H178" s="94"/>
    </row>
    <row r="179" spans="1:8" ht="18" customHeight="1">
      <c r="A179" s="199" t="s">
        <v>513</v>
      </c>
      <c r="B179" s="56"/>
      <c r="C179" s="56"/>
      <c r="D179" s="56" t="s">
        <v>489</v>
      </c>
      <c r="E179" s="56" t="s">
        <v>58</v>
      </c>
      <c r="F179" s="56" t="s">
        <v>79</v>
      </c>
      <c r="G179" s="99"/>
      <c r="H179" s="94">
        <v>0</v>
      </c>
    </row>
    <row r="180" spans="1:8" ht="16.2" customHeight="1">
      <c r="A180" s="199" t="s">
        <v>471</v>
      </c>
      <c r="B180" s="56" t="s">
        <v>171</v>
      </c>
      <c r="C180" s="56" t="s">
        <v>31</v>
      </c>
      <c r="D180" s="56" t="s">
        <v>174</v>
      </c>
      <c r="E180" s="56" t="s">
        <v>58</v>
      </c>
      <c r="F180" s="56" t="s">
        <v>445</v>
      </c>
      <c r="G180" s="117"/>
      <c r="H180" s="80"/>
    </row>
    <row r="181" spans="1:8" ht="18" customHeight="1">
      <c r="A181" s="200" t="s">
        <v>188</v>
      </c>
      <c r="B181" s="148" t="s">
        <v>171</v>
      </c>
      <c r="C181" s="148" t="s">
        <v>131</v>
      </c>
      <c r="D181" s="148" t="s">
        <v>49</v>
      </c>
      <c r="E181" s="148" t="s">
        <v>29</v>
      </c>
      <c r="F181" s="148" t="s">
        <v>29</v>
      </c>
      <c r="G181" s="443">
        <f t="shared" ref="G181:H181" si="44">G182+G191+G199+G202+G209+G212+G221</f>
        <v>154355</v>
      </c>
      <c r="H181" s="443">
        <f t="shared" si="44"/>
        <v>790.67799999999988</v>
      </c>
    </row>
    <row r="182" spans="1:8" ht="18">
      <c r="A182" s="120" t="s">
        <v>189</v>
      </c>
      <c r="B182" s="56" t="s">
        <v>171</v>
      </c>
      <c r="C182" s="56" t="s">
        <v>131</v>
      </c>
      <c r="D182" s="57" t="s">
        <v>49</v>
      </c>
      <c r="E182" s="56" t="s">
        <v>29</v>
      </c>
      <c r="F182" s="56" t="s">
        <v>29</v>
      </c>
      <c r="G182" s="447">
        <f t="shared" ref="G182:H182" si="45">G183+G184+G185+G186+G187+G189</f>
        <v>154355</v>
      </c>
      <c r="H182" s="439">
        <f t="shared" si="45"/>
        <v>645.97799999999995</v>
      </c>
    </row>
    <row r="183" spans="1:8" ht="15.6">
      <c r="A183" s="58" t="s">
        <v>190</v>
      </c>
      <c r="B183" s="56"/>
      <c r="C183" s="56"/>
      <c r="D183" s="56" t="s">
        <v>514</v>
      </c>
      <c r="E183" s="56" t="s">
        <v>590</v>
      </c>
      <c r="F183" s="56" t="s">
        <v>62</v>
      </c>
      <c r="G183" s="448">
        <v>29355</v>
      </c>
      <c r="H183" s="442">
        <v>45.978000000000002</v>
      </c>
    </row>
    <row r="184" spans="1:8" ht="15.6">
      <c r="A184" s="58" t="s">
        <v>191</v>
      </c>
      <c r="B184" s="56"/>
      <c r="C184" s="56"/>
      <c r="D184" s="56" t="s">
        <v>514</v>
      </c>
      <c r="E184" s="56" t="s">
        <v>590</v>
      </c>
      <c r="F184" s="56" t="s">
        <v>62</v>
      </c>
      <c r="G184" s="432">
        <v>125000</v>
      </c>
      <c r="H184" s="80">
        <v>600</v>
      </c>
    </row>
    <row r="185" spans="1:8" ht="15.6">
      <c r="A185" s="58" t="s">
        <v>192</v>
      </c>
      <c r="B185" s="56"/>
      <c r="C185" s="56"/>
      <c r="D185" s="56" t="s">
        <v>353</v>
      </c>
      <c r="E185" s="56" t="s">
        <v>58</v>
      </c>
      <c r="F185" s="56" t="s">
        <v>72</v>
      </c>
      <c r="G185" s="431">
        <v>0</v>
      </c>
      <c r="H185" s="80">
        <v>0</v>
      </c>
    </row>
    <row r="186" spans="1:8" ht="16.95" customHeight="1">
      <c r="A186" s="58" t="s">
        <v>193</v>
      </c>
      <c r="B186" s="56"/>
      <c r="C186" s="56"/>
      <c r="D186" s="56"/>
      <c r="E186" s="56" t="s">
        <v>58</v>
      </c>
      <c r="F186" s="56" t="s">
        <v>79</v>
      </c>
      <c r="G186" s="201">
        <v>0</v>
      </c>
      <c r="H186" s="80">
        <v>0</v>
      </c>
    </row>
    <row r="187" spans="1:8" ht="15.6" hidden="1">
      <c r="A187" s="58" t="s">
        <v>194</v>
      </c>
      <c r="B187" s="56"/>
      <c r="C187" s="56"/>
      <c r="D187" s="56"/>
      <c r="E187" s="56" t="s">
        <v>58</v>
      </c>
      <c r="F187" s="56" t="s">
        <v>108</v>
      </c>
      <c r="G187" s="52">
        <f t="shared" ref="G187:H187" si="46">G188</f>
        <v>0</v>
      </c>
      <c r="H187" s="52">
        <f t="shared" si="46"/>
        <v>0</v>
      </c>
    </row>
    <row r="188" spans="1:8" ht="15.6" hidden="1">
      <c r="A188" s="58"/>
      <c r="B188" s="56"/>
      <c r="C188" s="56"/>
      <c r="D188" s="56"/>
      <c r="E188" s="56"/>
      <c r="F188" s="56"/>
      <c r="G188" s="202"/>
      <c r="H188" s="80"/>
    </row>
    <row r="189" spans="1:8" ht="15.6">
      <c r="A189" s="58" t="s">
        <v>195</v>
      </c>
      <c r="B189" s="56"/>
      <c r="C189" s="56"/>
      <c r="D189" s="56"/>
      <c r="E189" s="56" t="s">
        <v>58</v>
      </c>
      <c r="F189" s="56" t="s">
        <v>110</v>
      </c>
      <c r="G189" s="52">
        <f t="shared" ref="G189:H189" si="47">G190</f>
        <v>0</v>
      </c>
      <c r="H189" s="52">
        <f t="shared" si="47"/>
        <v>0</v>
      </c>
    </row>
    <row r="190" spans="1:8" ht="15.6">
      <c r="A190" s="58" t="s">
        <v>196</v>
      </c>
      <c r="B190" s="56"/>
      <c r="C190" s="56"/>
      <c r="D190" s="56"/>
      <c r="E190" s="56" t="s">
        <v>58</v>
      </c>
      <c r="F190" s="56"/>
      <c r="G190" s="201">
        <v>0</v>
      </c>
      <c r="H190" s="80">
        <v>0</v>
      </c>
    </row>
    <row r="191" spans="1:8" ht="18">
      <c r="A191" s="120" t="s">
        <v>197</v>
      </c>
      <c r="B191" s="56" t="s">
        <v>171</v>
      </c>
      <c r="C191" s="56" t="s">
        <v>131</v>
      </c>
      <c r="D191" s="57" t="s">
        <v>49</v>
      </c>
      <c r="E191" s="56" t="s">
        <v>29</v>
      </c>
      <c r="F191" s="56" t="s">
        <v>29</v>
      </c>
      <c r="G191" s="52">
        <f t="shared" ref="G191:H191" si="48">G192+G193+G194+G195+G196+G198</f>
        <v>0</v>
      </c>
      <c r="H191" s="52">
        <f t="shared" si="48"/>
        <v>0</v>
      </c>
    </row>
    <row r="192" spans="1:8" ht="15.6">
      <c r="A192" s="58" t="s">
        <v>59</v>
      </c>
      <c r="B192" s="56"/>
      <c r="C192" s="56"/>
      <c r="D192" s="56" t="s">
        <v>354</v>
      </c>
      <c r="E192" s="56" t="s">
        <v>58</v>
      </c>
      <c r="F192" s="56" t="s">
        <v>60</v>
      </c>
      <c r="G192" s="202"/>
      <c r="H192" s="80"/>
    </row>
    <row r="193" spans="1:8" ht="15.6">
      <c r="A193" s="58" t="s">
        <v>192</v>
      </c>
      <c r="B193" s="56"/>
      <c r="C193" s="56"/>
      <c r="D193" s="56"/>
      <c r="E193" s="56" t="s">
        <v>58</v>
      </c>
      <c r="F193" s="56" t="s">
        <v>72</v>
      </c>
      <c r="G193" s="201">
        <v>0</v>
      </c>
      <c r="H193" s="80">
        <v>0</v>
      </c>
    </row>
    <row r="194" spans="1:8" ht="15.6" hidden="1">
      <c r="A194" s="58" t="s">
        <v>198</v>
      </c>
      <c r="B194" s="56"/>
      <c r="C194" s="56"/>
      <c r="D194" s="56"/>
      <c r="E194" s="56" t="s">
        <v>58</v>
      </c>
      <c r="F194" s="56" t="s">
        <v>79</v>
      </c>
      <c r="G194" s="202"/>
      <c r="H194" s="80"/>
    </row>
    <row r="195" spans="1:8" ht="15.6" hidden="1">
      <c r="A195" s="58" t="s">
        <v>199</v>
      </c>
      <c r="B195" s="56"/>
      <c r="C195" s="56"/>
      <c r="D195" s="56"/>
      <c r="E195" s="56" t="s">
        <v>58</v>
      </c>
      <c r="F195" s="56" t="s">
        <v>108</v>
      </c>
      <c r="G195" s="202"/>
      <c r="H195" s="80"/>
    </row>
    <row r="196" spans="1:8" ht="19.95" hidden="1" customHeight="1" thickBot="1">
      <c r="A196" s="58" t="s">
        <v>195</v>
      </c>
      <c r="B196" s="56"/>
      <c r="C196" s="56"/>
      <c r="D196" s="56"/>
      <c r="E196" s="56" t="s">
        <v>58</v>
      </c>
      <c r="F196" s="56" t="s">
        <v>110</v>
      </c>
      <c r="G196" s="52">
        <f t="shared" ref="G196:H196" si="49">G197</f>
        <v>0</v>
      </c>
      <c r="H196" s="52">
        <f t="shared" si="49"/>
        <v>0</v>
      </c>
    </row>
    <row r="197" spans="1:8" ht="15.6" hidden="1">
      <c r="A197" s="58" t="s">
        <v>116</v>
      </c>
      <c r="B197" s="56"/>
      <c r="C197" s="56"/>
      <c r="D197" s="56"/>
      <c r="E197" s="56" t="s">
        <v>58</v>
      </c>
      <c r="F197" s="56"/>
      <c r="G197" s="202"/>
      <c r="H197" s="80"/>
    </row>
    <row r="198" spans="1:8" ht="15.6" hidden="1">
      <c r="A198" s="58" t="s">
        <v>200</v>
      </c>
      <c r="B198" s="56" t="s">
        <v>171</v>
      </c>
      <c r="C198" s="56" t="s">
        <v>131</v>
      </c>
      <c r="D198" s="56" t="s">
        <v>350</v>
      </c>
      <c r="E198" s="56" t="s">
        <v>58</v>
      </c>
      <c r="F198" s="56" t="s">
        <v>72</v>
      </c>
      <c r="G198" s="203"/>
      <c r="H198" s="80"/>
    </row>
    <row r="199" spans="1:8" ht="15.6">
      <c r="A199" s="120" t="s">
        <v>201</v>
      </c>
      <c r="B199" s="56" t="s">
        <v>171</v>
      </c>
      <c r="C199" s="56" t="s">
        <v>131</v>
      </c>
      <c r="D199" s="56" t="s">
        <v>355</v>
      </c>
      <c r="E199" s="56" t="s">
        <v>29</v>
      </c>
      <c r="F199" s="56" t="s">
        <v>29</v>
      </c>
      <c r="G199" s="52">
        <f t="shared" ref="G199:H199" si="50">G200+G201</f>
        <v>0</v>
      </c>
      <c r="H199" s="52">
        <f t="shared" si="50"/>
        <v>0</v>
      </c>
    </row>
    <row r="200" spans="1:8" ht="15.6">
      <c r="A200" s="58" t="s">
        <v>202</v>
      </c>
      <c r="B200" s="56"/>
      <c r="C200" s="56"/>
      <c r="D200" s="56"/>
      <c r="E200" s="56" t="s">
        <v>58</v>
      </c>
      <c r="F200" s="56" t="s">
        <v>72</v>
      </c>
      <c r="G200" s="202"/>
      <c r="H200" s="80">
        <v>0</v>
      </c>
    </row>
    <row r="201" spans="1:8" ht="15.6">
      <c r="A201" s="58" t="s">
        <v>203</v>
      </c>
      <c r="B201" s="56"/>
      <c r="C201" s="56"/>
      <c r="D201" s="56"/>
      <c r="E201" s="56" t="s">
        <v>58</v>
      </c>
      <c r="F201" s="56" t="s">
        <v>110</v>
      </c>
      <c r="G201" s="202"/>
      <c r="H201" s="80">
        <v>0</v>
      </c>
    </row>
    <row r="202" spans="1:8" ht="15.6">
      <c r="A202" s="120" t="s">
        <v>204</v>
      </c>
      <c r="B202" s="56" t="s">
        <v>171</v>
      </c>
      <c r="C202" s="56" t="s">
        <v>131</v>
      </c>
      <c r="D202" s="56" t="s">
        <v>356</v>
      </c>
      <c r="E202" s="56" t="s">
        <v>29</v>
      </c>
      <c r="F202" s="56" t="s">
        <v>29</v>
      </c>
      <c r="G202" s="52">
        <f t="shared" ref="G202:H202" si="51">G203+G204+G205+G207</f>
        <v>0</v>
      </c>
      <c r="H202" s="52">
        <f t="shared" si="51"/>
        <v>0</v>
      </c>
    </row>
    <row r="203" spans="1:8" ht="15.6">
      <c r="A203" s="58" t="s">
        <v>205</v>
      </c>
      <c r="B203" s="56"/>
      <c r="C203" s="56"/>
      <c r="D203" s="56"/>
      <c r="E203" s="56" t="s">
        <v>58</v>
      </c>
      <c r="F203" s="56" t="s">
        <v>72</v>
      </c>
      <c r="G203" s="52">
        <v>0</v>
      </c>
      <c r="H203" s="52">
        <v>0</v>
      </c>
    </row>
    <row r="204" spans="1:8" ht="15.6">
      <c r="A204" s="58" t="s">
        <v>59</v>
      </c>
      <c r="B204" s="56"/>
      <c r="C204" s="56"/>
      <c r="D204" s="56"/>
      <c r="E204" s="56" t="s">
        <v>58</v>
      </c>
      <c r="F204" s="56" t="s">
        <v>60</v>
      </c>
      <c r="G204" s="202"/>
      <c r="H204" s="80">
        <v>0</v>
      </c>
    </row>
    <row r="205" spans="1:8" ht="15.6" hidden="1">
      <c r="A205" s="58" t="s">
        <v>206</v>
      </c>
      <c r="B205" s="56"/>
      <c r="C205" s="56"/>
      <c r="D205" s="56"/>
      <c r="E205" s="56" t="s">
        <v>58</v>
      </c>
      <c r="F205" s="56" t="s">
        <v>79</v>
      </c>
      <c r="G205" s="203"/>
      <c r="H205" s="80"/>
    </row>
    <row r="206" spans="1:8" ht="15.6" hidden="1">
      <c r="A206" s="58" t="s">
        <v>427</v>
      </c>
      <c r="B206" s="56"/>
      <c r="C206" s="56"/>
      <c r="D206" s="56"/>
      <c r="E206" s="56" t="s">
        <v>58</v>
      </c>
      <c r="F206" s="56" t="s">
        <v>108</v>
      </c>
      <c r="G206" s="52"/>
      <c r="H206" s="52"/>
    </row>
    <row r="207" spans="1:8" ht="15.6" hidden="1">
      <c r="A207" s="58" t="s">
        <v>195</v>
      </c>
      <c r="B207" s="56"/>
      <c r="C207" s="56"/>
      <c r="D207" s="56"/>
      <c r="E207" s="56" t="s">
        <v>58</v>
      </c>
      <c r="F207" s="56" t="s">
        <v>110</v>
      </c>
      <c r="G207" s="52">
        <f t="shared" ref="G207:H207" si="52">G208</f>
        <v>0</v>
      </c>
      <c r="H207" s="52">
        <f t="shared" si="52"/>
        <v>0</v>
      </c>
    </row>
    <row r="208" spans="1:8" ht="15.6" hidden="1">
      <c r="A208" s="58" t="s">
        <v>207</v>
      </c>
      <c r="B208" s="204"/>
      <c r="C208" s="204"/>
      <c r="D208" s="204"/>
      <c r="E208" s="205" t="s">
        <v>58</v>
      </c>
      <c r="F208" s="56"/>
      <c r="G208" s="189"/>
      <c r="H208" s="187"/>
    </row>
    <row r="209" spans="1:8" ht="15.6">
      <c r="A209" s="73" t="s">
        <v>208</v>
      </c>
      <c r="B209" s="56" t="s">
        <v>171</v>
      </c>
      <c r="C209" s="56" t="s">
        <v>131</v>
      </c>
      <c r="D209" s="56" t="s">
        <v>357</v>
      </c>
      <c r="E209" s="56" t="s">
        <v>29</v>
      </c>
      <c r="F209" s="56" t="s">
        <v>29</v>
      </c>
      <c r="G209" s="52">
        <f t="shared" ref="G209:H209" si="53">G210+G211</f>
        <v>0</v>
      </c>
      <c r="H209" s="52">
        <f t="shared" si="53"/>
        <v>0</v>
      </c>
    </row>
    <row r="210" spans="1:8" ht="15.6">
      <c r="A210" s="58" t="s">
        <v>518</v>
      </c>
      <c r="B210" s="56"/>
      <c r="C210" s="56"/>
      <c r="D210" s="56" t="s">
        <v>517</v>
      </c>
      <c r="E210" s="56" t="s">
        <v>58</v>
      </c>
      <c r="F210" s="56" t="s">
        <v>72</v>
      </c>
      <c r="G210" s="117"/>
      <c r="H210" s="80"/>
    </row>
    <row r="211" spans="1:8" ht="15.6">
      <c r="A211" s="58" t="s">
        <v>209</v>
      </c>
      <c r="B211" s="51"/>
      <c r="C211" s="51"/>
      <c r="D211" s="51"/>
      <c r="E211" s="51"/>
      <c r="F211" s="56" t="s">
        <v>108</v>
      </c>
      <c r="G211" s="117"/>
      <c r="H211" s="80"/>
    </row>
    <row r="212" spans="1:8" ht="15.6">
      <c r="A212" s="120" t="s">
        <v>210</v>
      </c>
      <c r="B212" s="56" t="s">
        <v>171</v>
      </c>
      <c r="C212" s="56" t="s">
        <v>131</v>
      </c>
      <c r="D212" s="56" t="s">
        <v>358</v>
      </c>
      <c r="E212" s="56" t="s">
        <v>29</v>
      </c>
      <c r="F212" s="56" t="s">
        <v>29</v>
      </c>
      <c r="G212" s="52">
        <f t="shared" ref="G212:H212" si="54">G213+G214+G215+G216+G217+G218+G220</f>
        <v>0</v>
      </c>
      <c r="H212" s="52">
        <f t="shared" si="54"/>
        <v>144.69999999999999</v>
      </c>
    </row>
    <row r="213" spans="1:8" ht="15.6">
      <c r="A213" s="58" t="s">
        <v>59</v>
      </c>
      <c r="B213" s="56"/>
      <c r="C213" s="56"/>
      <c r="D213" s="56"/>
      <c r="E213" s="56" t="s">
        <v>58</v>
      </c>
      <c r="F213" s="56" t="s">
        <v>60</v>
      </c>
      <c r="G213" s="117"/>
      <c r="H213" s="80"/>
    </row>
    <row r="214" spans="1:8" ht="15.6">
      <c r="A214" s="58" t="s">
        <v>211</v>
      </c>
      <c r="B214" s="56"/>
      <c r="C214" s="56"/>
      <c r="D214" s="56"/>
      <c r="E214" s="56" t="s">
        <v>58</v>
      </c>
      <c r="F214" s="56" t="s">
        <v>72</v>
      </c>
      <c r="G214" s="117">
        <v>0</v>
      </c>
      <c r="H214" s="80">
        <v>4.7</v>
      </c>
    </row>
    <row r="215" spans="1:8" ht="15.6">
      <c r="A215" s="58" t="s">
        <v>212</v>
      </c>
      <c r="B215" s="56"/>
      <c r="C215" s="56"/>
      <c r="D215" s="56"/>
      <c r="E215" s="56" t="s">
        <v>58</v>
      </c>
      <c r="F215" s="56" t="s">
        <v>79</v>
      </c>
      <c r="G215" s="117"/>
      <c r="H215" s="80">
        <v>140</v>
      </c>
    </row>
    <row r="216" spans="1:8" ht="15.6">
      <c r="A216" s="58" t="s">
        <v>213</v>
      </c>
      <c r="B216" s="51"/>
      <c r="C216" s="51"/>
      <c r="D216" s="51"/>
      <c r="E216" s="56" t="s">
        <v>58</v>
      </c>
      <c r="F216" s="56" t="s">
        <v>108</v>
      </c>
      <c r="G216" s="117"/>
      <c r="H216" s="80">
        <v>0</v>
      </c>
    </row>
    <row r="217" spans="1:8" ht="15.6">
      <c r="A217" s="58" t="s">
        <v>214</v>
      </c>
      <c r="B217" s="51"/>
      <c r="C217" s="51"/>
      <c r="D217" s="51"/>
      <c r="E217" s="56" t="s">
        <v>58</v>
      </c>
      <c r="F217" s="56" t="s">
        <v>108</v>
      </c>
      <c r="G217" s="117"/>
      <c r="H217" s="80"/>
    </row>
    <row r="218" spans="1:8" ht="15.6">
      <c r="A218" s="58" t="s">
        <v>215</v>
      </c>
      <c r="B218" s="51"/>
      <c r="C218" s="51"/>
      <c r="D218" s="56" t="s">
        <v>358</v>
      </c>
      <c r="E218" s="56" t="s">
        <v>58</v>
      </c>
      <c r="F218" s="56" t="s">
        <v>110</v>
      </c>
      <c r="G218" s="52">
        <v>0</v>
      </c>
      <c r="H218" s="52">
        <f t="shared" ref="H218" si="55">H219</f>
        <v>0</v>
      </c>
    </row>
    <row r="219" spans="1:8" ht="16.2" customHeight="1">
      <c r="A219" s="58" t="s">
        <v>216</v>
      </c>
      <c r="B219" s="56"/>
      <c r="C219" s="56"/>
      <c r="D219" s="56"/>
      <c r="E219" s="56" t="s">
        <v>58</v>
      </c>
      <c r="F219" s="56" t="s">
        <v>446</v>
      </c>
      <c r="G219" s="117">
        <v>0</v>
      </c>
      <c r="H219" s="80">
        <v>0</v>
      </c>
    </row>
    <row r="220" spans="1:8" ht="22.5" customHeight="1">
      <c r="A220" s="58" t="s">
        <v>152</v>
      </c>
      <c r="B220" s="56" t="s">
        <v>171</v>
      </c>
      <c r="C220" s="56" t="s">
        <v>131</v>
      </c>
      <c r="D220" s="56" t="s">
        <v>358</v>
      </c>
      <c r="E220" s="56" t="s">
        <v>58</v>
      </c>
      <c r="F220" s="56" t="s">
        <v>445</v>
      </c>
      <c r="G220" s="52"/>
      <c r="H220" s="52"/>
    </row>
    <row r="221" spans="1:8" ht="24" customHeight="1">
      <c r="A221" s="120" t="s">
        <v>217</v>
      </c>
      <c r="B221" s="56" t="s">
        <v>171</v>
      </c>
      <c r="C221" s="56" t="s">
        <v>131</v>
      </c>
      <c r="D221" s="56" t="s">
        <v>475</v>
      </c>
      <c r="E221" s="56" t="s">
        <v>29</v>
      </c>
      <c r="F221" s="56" t="s">
        <v>29</v>
      </c>
      <c r="G221" s="52">
        <f t="shared" ref="G221:H221" si="56">G222+G223+G224+G225</f>
        <v>0</v>
      </c>
      <c r="H221" s="52">
        <f t="shared" si="56"/>
        <v>0</v>
      </c>
    </row>
    <row r="222" spans="1:8" ht="24.45" customHeight="1">
      <c r="A222" s="58" t="s">
        <v>606</v>
      </c>
      <c r="B222" s="51"/>
      <c r="C222" s="51"/>
      <c r="D222" s="56" t="s">
        <v>475</v>
      </c>
      <c r="E222" s="56" t="s">
        <v>58</v>
      </c>
      <c r="F222" s="56" t="s">
        <v>108</v>
      </c>
      <c r="G222" s="117"/>
      <c r="H222" s="80">
        <v>0</v>
      </c>
    </row>
    <row r="223" spans="1:8" ht="21.45" customHeight="1">
      <c r="A223" s="58" t="s">
        <v>424</v>
      </c>
      <c r="B223" s="56"/>
      <c r="C223" s="56"/>
      <c r="D223" s="56" t="s">
        <v>218</v>
      </c>
      <c r="E223" s="56" t="s">
        <v>58</v>
      </c>
      <c r="F223" s="56" t="s">
        <v>79</v>
      </c>
      <c r="G223" s="117"/>
      <c r="H223" s="80">
        <v>0</v>
      </c>
    </row>
    <row r="224" spans="1:8" ht="19.5" customHeight="1">
      <c r="A224" s="58" t="s">
        <v>607</v>
      </c>
      <c r="B224" s="56"/>
      <c r="C224" s="56"/>
      <c r="D224" s="56" t="s">
        <v>507</v>
      </c>
      <c r="E224" s="56" t="s">
        <v>58</v>
      </c>
      <c r="F224" s="56" t="s">
        <v>72</v>
      </c>
      <c r="G224" s="117">
        <v>0</v>
      </c>
      <c r="H224" s="80"/>
    </row>
    <row r="225" spans="1:8" ht="19.2" customHeight="1">
      <c r="A225" s="58" t="s">
        <v>609</v>
      </c>
      <c r="B225" s="56"/>
      <c r="C225" s="56"/>
      <c r="D225" s="56" t="s">
        <v>507</v>
      </c>
      <c r="E225" s="56" t="s">
        <v>58</v>
      </c>
      <c r="F225" s="56" t="s">
        <v>72</v>
      </c>
      <c r="G225" s="117"/>
      <c r="H225" s="80"/>
    </row>
    <row r="226" spans="1:8" ht="19.2" customHeight="1">
      <c r="A226" s="200" t="s">
        <v>220</v>
      </c>
      <c r="B226" s="148" t="s">
        <v>171</v>
      </c>
      <c r="C226" s="148" t="s">
        <v>171</v>
      </c>
      <c r="D226" s="148" t="s">
        <v>49</v>
      </c>
      <c r="E226" s="148" t="s">
        <v>29</v>
      </c>
      <c r="F226" s="148" t="s">
        <v>29</v>
      </c>
      <c r="G226" s="52">
        <f t="shared" ref="G226:H226" si="57">G227+G228+G229+G230+G231</f>
        <v>0</v>
      </c>
      <c r="H226" s="52">
        <f t="shared" si="57"/>
        <v>0</v>
      </c>
    </row>
    <row r="227" spans="1:8" ht="15.6">
      <c r="A227" s="58" t="s">
        <v>221</v>
      </c>
      <c r="B227" s="56"/>
      <c r="C227" s="56"/>
      <c r="D227" s="56" t="s">
        <v>181</v>
      </c>
      <c r="E227" s="56" t="s">
        <v>58</v>
      </c>
      <c r="F227" s="56" t="s">
        <v>62</v>
      </c>
      <c r="G227" s="68"/>
      <c r="H227" s="94"/>
    </row>
    <row r="228" spans="1:8" ht="15.6">
      <c r="A228" s="58" t="s">
        <v>71</v>
      </c>
      <c r="B228" s="56"/>
      <c r="C228" s="56"/>
      <c r="D228" s="56"/>
      <c r="E228" s="56" t="s">
        <v>58</v>
      </c>
      <c r="F228" s="56" t="s">
        <v>72</v>
      </c>
      <c r="G228" s="68"/>
      <c r="H228" s="94"/>
    </row>
    <row r="229" spans="1:8" ht="0.6" customHeight="1">
      <c r="A229" s="58" t="s">
        <v>222</v>
      </c>
      <c r="B229" s="56"/>
      <c r="C229" s="56"/>
      <c r="D229" s="56"/>
      <c r="E229" s="56" t="s">
        <v>58</v>
      </c>
      <c r="F229" s="56" t="s">
        <v>79</v>
      </c>
      <c r="G229" s="68"/>
      <c r="H229" s="94"/>
    </row>
    <row r="230" spans="1:8" ht="15.6" hidden="1">
      <c r="A230" s="58" t="s">
        <v>150</v>
      </c>
      <c r="B230" s="56"/>
      <c r="C230" s="56"/>
      <c r="D230" s="56"/>
      <c r="E230" s="56" t="s">
        <v>58</v>
      </c>
      <c r="F230" s="56" t="s">
        <v>108</v>
      </c>
      <c r="G230" s="68"/>
      <c r="H230" s="94"/>
    </row>
    <row r="231" spans="1:8" ht="15.6" hidden="1">
      <c r="A231" s="58" t="s">
        <v>223</v>
      </c>
      <c r="B231" s="56"/>
      <c r="C231" s="56"/>
      <c r="D231" s="56"/>
      <c r="E231" s="56" t="s">
        <v>58</v>
      </c>
      <c r="F231" s="56" t="s">
        <v>110</v>
      </c>
      <c r="G231" s="68"/>
      <c r="H231" s="94"/>
    </row>
    <row r="232" spans="1:8" ht="17.399999999999999">
      <c r="A232" s="206" t="s">
        <v>224</v>
      </c>
      <c r="B232" s="148" t="s">
        <v>156</v>
      </c>
      <c r="C232" s="148" t="s">
        <v>27</v>
      </c>
      <c r="D232" s="148" t="s">
        <v>49</v>
      </c>
      <c r="E232" s="148" t="s">
        <v>29</v>
      </c>
      <c r="F232" s="148" t="s">
        <v>29</v>
      </c>
      <c r="G232" s="207">
        <f t="shared" ref="G232:H232" si="58">G233</f>
        <v>766350</v>
      </c>
      <c r="H232" s="207">
        <f t="shared" si="58"/>
        <v>1050</v>
      </c>
    </row>
    <row r="233" spans="1:8" ht="16.2">
      <c r="A233" s="71" t="s">
        <v>225</v>
      </c>
      <c r="B233" s="56" t="s">
        <v>156</v>
      </c>
      <c r="C233" s="56" t="s">
        <v>26</v>
      </c>
      <c r="D233" s="56" t="s">
        <v>359</v>
      </c>
      <c r="E233" s="56" t="s">
        <v>29</v>
      </c>
      <c r="F233" s="56" t="s">
        <v>29</v>
      </c>
      <c r="G233" s="52">
        <f t="shared" ref="G233" si="59">G234+G253+G259+G269</f>
        <v>766350</v>
      </c>
      <c r="H233" s="52">
        <f>H234+H253+H259+H269</f>
        <v>1050</v>
      </c>
    </row>
    <row r="234" spans="1:8" ht="18">
      <c r="A234" s="72" t="s">
        <v>52</v>
      </c>
      <c r="B234" s="56"/>
      <c r="C234" s="56"/>
      <c r="D234" s="56"/>
      <c r="E234" s="56" t="s">
        <v>29</v>
      </c>
      <c r="F234" s="57" t="s">
        <v>53</v>
      </c>
      <c r="G234" s="52">
        <f t="shared" ref="G234:H234" si="60">G235+G236+G237+G238+G244+G245+G246+G247+G248</f>
        <v>6350</v>
      </c>
      <c r="H234" s="52">
        <f t="shared" si="60"/>
        <v>0</v>
      </c>
    </row>
    <row r="235" spans="1:8" ht="15.6">
      <c r="A235" s="58" t="s">
        <v>54</v>
      </c>
      <c r="B235" s="56"/>
      <c r="C235" s="56"/>
      <c r="D235" s="56"/>
      <c r="E235" s="56" t="s">
        <v>55</v>
      </c>
      <c r="F235" s="56" t="s">
        <v>56</v>
      </c>
      <c r="G235" s="68">
        <v>0</v>
      </c>
      <c r="H235" s="94"/>
    </row>
    <row r="236" spans="1:8" ht="1.2" customHeight="1">
      <c r="A236" s="58" t="s">
        <v>57</v>
      </c>
      <c r="B236" s="56"/>
      <c r="C236" s="56"/>
      <c r="D236" s="56"/>
      <c r="E236" s="56" t="s">
        <v>58</v>
      </c>
      <c r="F236" s="56" t="s">
        <v>56</v>
      </c>
      <c r="G236" s="68"/>
      <c r="H236" s="94"/>
    </row>
    <row r="237" spans="1:8" ht="15.6" hidden="1">
      <c r="A237" s="58" t="s">
        <v>59</v>
      </c>
      <c r="B237" s="56"/>
      <c r="C237" s="56"/>
      <c r="D237" s="56"/>
      <c r="E237" s="56" t="s">
        <v>58</v>
      </c>
      <c r="F237" s="56" t="s">
        <v>60</v>
      </c>
      <c r="G237" s="68"/>
      <c r="H237" s="94"/>
    </row>
    <row r="238" spans="1:8" ht="15.6">
      <c r="A238" s="58" t="s">
        <v>61</v>
      </c>
      <c r="B238" s="56"/>
      <c r="C238" s="56"/>
      <c r="D238" s="56"/>
      <c r="E238" s="56" t="s">
        <v>58</v>
      </c>
      <c r="F238" s="56" t="s">
        <v>62</v>
      </c>
      <c r="G238" s="102">
        <f t="shared" ref="G238:H238" si="61">G239+G240+G241+G242+G243</f>
        <v>4000</v>
      </c>
      <c r="H238" s="102">
        <f t="shared" si="61"/>
        <v>0</v>
      </c>
    </row>
    <row r="239" spans="1:8" ht="15.6">
      <c r="A239" s="58" t="s">
        <v>63</v>
      </c>
      <c r="B239" s="56"/>
      <c r="C239" s="56"/>
      <c r="D239" s="56"/>
      <c r="E239" s="56" t="s">
        <v>590</v>
      </c>
      <c r="F239" s="56"/>
      <c r="G239" s="68">
        <v>4000</v>
      </c>
      <c r="H239" s="94">
        <v>0</v>
      </c>
    </row>
    <row r="240" spans="1:8" ht="15.6">
      <c r="A240" s="58" t="s">
        <v>64</v>
      </c>
      <c r="B240" s="56"/>
      <c r="C240" s="56"/>
      <c r="D240" s="56"/>
      <c r="E240" s="56" t="s">
        <v>58</v>
      </c>
      <c r="F240" s="56"/>
      <c r="G240" s="68"/>
      <c r="H240" s="94">
        <v>0</v>
      </c>
    </row>
    <row r="241" spans="1:8" ht="15.6">
      <c r="A241" s="58" t="s">
        <v>65</v>
      </c>
      <c r="B241" s="56"/>
      <c r="C241" s="56"/>
      <c r="D241" s="56"/>
      <c r="E241" s="56" t="s">
        <v>58</v>
      </c>
      <c r="F241" s="56"/>
      <c r="G241" s="213"/>
      <c r="H241" s="94"/>
    </row>
    <row r="242" spans="1:8" ht="15.6">
      <c r="A242" s="58" t="s">
        <v>226</v>
      </c>
      <c r="B242" s="56"/>
      <c r="C242" s="56"/>
      <c r="D242" s="56"/>
      <c r="E242" s="56" t="s">
        <v>590</v>
      </c>
      <c r="F242" s="56"/>
      <c r="G242" s="213"/>
      <c r="H242" s="94"/>
    </row>
    <row r="243" spans="1:8" ht="15.6">
      <c r="A243" s="58" t="s">
        <v>77</v>
      </c>
      <c r="B243" s="56"/>
      <c r="C243" s="56"/>
      <c r="D243" s="56"/>
      <c r="E243" s="56" t="s">
        <v>58</v>
      </c>
      <c r="F243" s="56"/>
      <c r="G243" s="213"/>
      <c r="H243" s="94">
        <v>0</v>
      </c>
    </row>
    <row r="244" spans="1:8" ht="15.6">
      <c r="A244" s="58" t="s">
        <v>67</v>
      </c>
      <c r="B244" s="56"/>
      <c r="C244" s="56"/>
      <c r="D244" s="56"/>
      <c r="E244" s="56" t="s">
        <v>58</v>
      </c>
      <c r="F244" s="56" t="s">
        <v>72</v>
      </c>
      <c r="G244" s="68"/>
      <c r="H244" s="94">
        <v>0</v>
      </c>
    </row>
    <row r="245" spans="1:8" ht="16.2" customHeight="1">
      <c r="A245" s="199" t="s">
        <v>610</v>
      </c>
      <c r="B245" s="56"/>
      <c r="C245" s="56"/>
      <c r="D245" s="56" t="s">
        <v>359</v>
      </c>
      <c r="E245" s="56" t="s">
        <v>58</v>
      </c>
      <c r="F245" s="56" t="s">
        <v>72</v>
      </c>
      <c r="G245" s="68">
        <v>0</v>
      </c>
      <c r="H245" s="94">
        <v>0</v>
      </c>
    </row>
    <row r="246" spans="1:8" ht="16.5" customHeight="1">
      <c r="A246" s="58" t="s">
        <v>227</v>
      </c>
      <c r="B246" s="56"/>
      <c r="C246" s="56"/>
      <c r="D246" s="56" t="s">
        <v>228</v>
      </c>
      <c r="E246" s="56" t="s">
        <v>177</v>
      </c>
      <c r="F246" s="56" t="s">
        <v>72</v>
      </c>
      <c r="G246" s="82"/>
      <c r="H246" s="80"/>
    </row>
    <row r="247" spans="1:8" ht="14.7" customHeight="1">
      <c r="A247" s="58" t="s">
        <v>229</v>
      </c>
      <c r="B247" s="56" t="s">
        <v>156</v>
      </c>
      <c r="C247" s="56" t="s">
        <v>26</v>
      </c>
      <c r="D247" s="56" t="s">
        <v>230</v>
      </c>
      <c r="E247" s="56" t="s">
        <v>177</v>
      </c>
      <c r="F247" s="56" t="s">
        <v>72</v>
      </c>
      <c r="G247" s="82"/>
      <c r="H247" s="80"/>
    </row>
    <row r="248" spans="1:8" ht="15.45" customHeight="1">
      <c r="A248" s="58" t="s">
        <v>80</v>
      </c>
      <c r="B248" s="56" t="s">
        <v>156</v>
      </c>
      <c r="C248" s="56" t="s">
        <v>26</v>
      </c>
      <c r="D248" s="56" t="s">
        <v>359</v>
      </c>
      <c r="E248" s="56" t="s">
        <v>58</v>
      </c>
      <c r="F248" s="56" t="s">
        <v>79</v>
      </c>
      <c r="G248" s="52">
        <f t="shared" ref="G248:H248" si="62">G249+G250+G251+G252</f>
        <v>2350</v>
      </c>
      <c r="H248" s="52">
        <f t="shared" si="62"/>
        <v>0</v>
      </c>
    </row>
    <row r="249" spans="1:8" ht="13.95" customHeight="1">
      <c r="A249" s="58" t="s">
        <v>83</v>
      </c>
      <c r="B249" s="56"/>
      <c r="C249" s="56"/>
      <c r="D249" s="56"/>
      <c r="E249" s="56" t="s">
        <v>58</v>
      </c>
      <c r="F249" s="56"/>
      <c r="G249" s="68"/>
      <c r="H249" s="94">
        <v>0</v>
      </c>
    </row>
    <row r="250" spans="1:8" ht="14.7" customHeight="1">
      <c r="A250" s="58" t="s">
        <v>84</v>
      </c>
      <c r="B250" s="56"/>
      <c r="C250" s="56"/>
      <c r="D250" s="56"/>
      <c r="E250" s="56" t="s">
        <v>58</v>
      </c>
      <c r="F250" s="56"/>
      <c r="G250" s="68"/>
      <c r="H250" s="94"/>
    </row>
    <row r="251" spans="1:8" ht="16.2" customHeight="1">
      <c r="A251" s="58" t="s">
        <v>87</v>
      </c>
      <c r="B251" s="56"/>
      <c r="C251" s="56"/>
      <c r="D251" s="56"/>
      <c r="E251" s="56" t="s">
        <v>58</v>
      </c>
      <c r="F251" s="56"/>
      <c r="G251" s="68"/>
      <c r="H251" s="94"/>
    </row>
    <row r="252" spans="1:8" ht="17.7" customHeight="1">
      <c r="A252" s="58" t="s">
        <v>77</v>
      </c>
      <c r="B252" s="56"/>
      <c r="C252" s="56"/>
      <c r="D252" s="56"/>
      <c r="E252" s="56" t="s">
        <v>58</v>
      </c>
      <c r="F252" s="56"/>
      <c r="G252" s="117">
        <v>2350</v>
      </c>
      <c r="H252" s="80">
        <v>0</v>
      </c>
    </row>
    <row r="253" spans="1:8" ht="16.2">
      <c r="A253" s="71" t="s">
        <v>94</v>
      </c>
      <c r="B253" s="56"/>
      <c r="C253" s="56"/>
      <c r="D253" s="56"/>
      <c r="E253" s="56"/>
      <c r="F253" s="56" t="s">
        <v>95</v>
      </c>
      <c r="G253" s="52">
        <f t="shared" ref="G253:H253" si="63">G254+G255+G256+G257+G258</f>
        <v>0</v>
      </c>
      <c r="H253" s="52">
        <f t="shared" si="63"/>
        <v>0</v>
      </c>
    </row>
    <row r="254" spans="1:8" ht="16.95" customHeight="1">
      <c r="A254" s="58" t="s">
        <v>231</v>
      </c>
      <c r="B254" s="56"/>
      <c r="C254" s="56"/>
      <c r="D254" s="56"/>
      <c r="E254" s="56" t="s">
        <v>99</v>
      </c>
      <c r="F254" s="56"/>
      <c r="G254" s="99"/>
      <c r="H254" s="94"/>
    </row>
    <row r="255" spans="1:8" ht="15.6" hidden="1">
      <c r="A255" s="58" t="s">
        <v>232</v>
      </c>
      <c r="B255" s="56"/>
      <c r="C255" s="56"/>
      <c r="D255" s="56"/>
      <c r="E255" s="56" t="s">
        <v>99</v>
      </c>
      <c r="F255" s="56"/>
      <c r="G255" s="68"/>
      <c r="H255" s="65"/>
    </row>
    <row r="256" spans="1:8" ht="28.95" hidden="1" customHeight="1" thickBot="1">
      <c r="A256" s="199" t="s">
        <v>408</v>
      </c>
      <c r="B256" s="56"/>
      <c r="C256" s="56"/>
      <c r="D256" s="56"/>
      <c r="E256" s="56" t="s">
        <v>102</v>
      </c>
      <c r="F256" s="56"/>
      <c r="G256" s="68"/>
      <c r="H256" s="65"/>
    </row>
    <row r="257" spans="1:8" ht="15.6" hidden="1">
      <c r="A257" s="58" t="s">
        <v>410</v>
      </c>
      <c r="B257" s="56"/>
      <c r="C257" s="56"/>
      <c r="D257" s="56"/>
      <c r="E257" s="56" t="s">
        <v>103</v>
      </c>
      <c r="F257" s="56"/>
      <c r="G257" s="68"/>
      <c r="H257" s="65"/>
    </row>
    <row r="258" spans="1:8" ht="15.6">
      <c r="A258" s="58" t="s">
        <v>104</v>
      </c>
      <c r="B258" s="56"/>
      <c r="C258" s="56"/>
      <c r="D258" s="56"/>
      <c r="E258" s="56" t="s">
        <v>58</v>
      </c>
      <c r="F258" s="56" t="s">
        <v>452</v>
      </c>
      <c r="G258" s="68">
        <v>0</v>
      </c>
      <c r="H258" s="65">
        <v>0</v>
      </c>
    </row>
    <row r="259" spans="1:8" ht="18" customHeight="1">
      <c r="A259" s="53" t="s">
        <v>105</v>
      </c>
      <c r="B259" s="54"/>
      <c r="C259" s="54"/>
      <c r="D259" s="54"/>
      <c r="E259" s="54" t="s">
        <v>58</v>
      </c>
      <c r="F259" s="55" t="s">
        <v>106</v>
      </c>
      <c r="G259" s="59">
        <f t="shared" ref="G259:H259" si="64">G260+G262</f>
        <v>0</v>
      </c>
      <c r="H259" s="59">
        <f t="shared" si="64"/>
        <v>0</v>
      </c>
    </row>
    <row r="260" spans="1:8" ht="15.6" hidden="1">
      <c r="A260" s="58" t="s">
        <v>107</v>
      </c>
      <c r="B260" s="56"/>
      <c r="C260" s="56"/>
      <c r="D260" s="56"/>
      <c r="E260" s="56" t="s">
        <v>58</v>
      </c>
      <c r="F260" s="56" t="s">
        <v>108</v>
      </c>
      <c r="G260" s="59">
        <f t="shared" ref="G260:H260" si="65">G261</f>
        <v>0</v>
      </c>
      <c r="H260" s="59">
        <f t="shared" si="65"/>
        <v>0</v>
      </c>
    </row>
    <row r="261" spans="1:8" ht="15.6" hidden="1">
      <c r="A261" s="58" t="s">
        <v>234</v>
      </c>
      <c r="B261" s="56"/>
      <c r="C261" s="56"/>
      <c r="D261" s="56" t="s">
        <v>230</v>
      </c>
      <c r="E261" s="56" t="s">
        <v>58</v>
      </c>
      <c r="F261" s="56"/>
      <c r="G261" s="82"/>
      <c r="H261" s="83">
        <v>0</v>
      </c>
    </row>
    <row r="262" spans="1:8" ht="15.6">
      <c r="A262" s="58" t="s">
        <v>109</v>
      </c>
      <c r="B262" s="56"/>
      <c r="C262" s="56"/>
      <c r="D262" s="56" t="s">
        <v>359</v>
      </c>
      <c r="E262" s="56" t="s">
        <v>58</v>
      </c>
      <c r="F262" s="56" t="s">
        <v>110</v>
      </c>
      <c r="G262" s="59">
        <f t="shared" ref="G262:H262" si="66">G263+G264+G265+G266+G267+G268</f>
        <v>0</v>
      </c>
      <c r="H262" s="59">
        <f t="shared" si="66"/>
        <v>0</v>
      </c>
    </row>
    <row r="263" spans="1:8" ht="15.6" hidden="1">
      <c r="A263" s="122" t="s">
        <v>111</v>
      </c>
      <c r="B263" s="56"/>
      <c r="C263" s="56"/>
      <c r="D263" s="56"/>
      <c r="E263" s="56" t="s">
        <v>58</v>
      </c>
      <c r="F263" s="56"/>
      <c r="G263" s="68"/>
      <c r="H263" s="65"/>
    </row>
    <row r="264" spans="1:8" ht="15.6" hidden="1">
      <c r="A264" s="122" t="s">
        <v>112</v>
      </c>
      <c r="B264" s="56"/>
      <c r="C264" s="56"/>
      <c r="D264" s="56"/>
      <c r="E264" s="56" t="s">
        <v>58</v>
      </c>
      <c r="F264" s="56"/>
      <c r="G264" s="82"/>
      <c r="H264" s="83"/>
    </row>
    <row r="265" spans="1:8" ht="15.6">
      <c r="A265" s="122" t="s">
        <v>113</v>
      </c>
      <c r="B265" s="56"/>
      <c r="C265" s="56"/>
      <c r="D265" s="56"/>
      <c r="E265" s="56" t="s">
        <v>58</v>
      </c>
      <c r="F265" s="56" t="s">
        <v>445</v>
      </c>
      <c r="G265" s="82">
        <v>0</v>
      </c>
      <c r="H265" s="83">
        <v>0</v>
      </c>
    </row>
    <row r="266" spans="1:8" ht="0.6" customHeight="1">
      <c r="A266" s="122" t="s">
        <v>114</v>
      </c>
      <c r="B266" s="56"/>
      <c r="C266" s="56"/>
      <c r="D266" s="56"/>
      <c r="E266" s="56" t="s">
        <v>58</v>
      </c>
      <c r="F266" s="56"/>
      <c r="G266" s="223"/>
      <c r="H266" s="220"/>
    </row>
    <row r="267" spans="1:8" ht="15.6" hidden="1">
      <c r="A267" s="122" t="s">
        <v>115</v>
      </c>
      <c r="B267" s="56"/>
      <c r="C267" s="56"/>
      <c r="D267" s="56"/>
      <c r="E267" s="56" t="s">
        <v>58</v>
      </c>
      <c r="F267" s="56"/>
      <c r="G267" s="68">
        <v>0</v>
      </c>
      <c r="H267" s="65">
        <v>0</v>
      </c>
    </row>
    <row r="268" spans="1:8" ht="15.6" hidden="1">
      <c r="A268" s="122" t="s">
        <v>116</v>
      </c>
      <c r="B268" s="56"/>
      <c r="C268" s="56"/>
      <c r="D268" s="56"/>
      <c r="E268" s="56" t="s">
        <v>58</v>
      </c>
      <c r="F268" s="56" t="s">
        <v>447</v>
      </c>
      <c r="G268" s="189"/>
      <c r="H268" s="187"/>
    </row>
    <row r="269" spans="1:8" ht="15.6" hidden="1">
      <c r="A269" s="135" t="s">
        <v>235</v>
      </c>
      <c r="B269" s="56" t="s">
        <v>156</v>
      </c>
      <c r="C269" s="56" t="s">
        <v>26</v>
      </c>
      <c r="D269" s="56" t="s">
        <v>236</v>
      </c>
      <c r="E269" s="56" t="s">
        <v>29</v>
      </c>
      <c r="F269" s="56" t="s">
        <v>29</v>
      </c>
      <c r="G269" s="52">
        <f t="shared" ref="G269:H269" si="67">G270</f>
        <v>760000</v>
      </c>
      <c r="H269" s="52">
        <f t="shared" si="67"/>
        <v>1050</v>
      </c>
    </row>
    <row r="270" spans="1:8" ht="16.2" customHeight="1" thickBot="1">
      <c r="A270" s="122" t="s">
        <v>237</v>
      </c>
      <c r="B270" s="56"/>
      <c r="C270" s="56"/>
      <c r="D270" s="56"/>
      <c r="E270" s="56" t="s">
        <v>92</v>
      </c>
      <c r="F270" s="56" t="s">
        <v>93</v>
      </c>
      <c r="G270" s="52">
        <v>760000</v>
      </c>
      <c r="H270" s="52">
        <v>1050</v>
      </c>
    </row>
    <row r="271" spans="1:8" ht="18" thickBot="1">
      <c r="A271" s="206" t="s">
        <v>238</v>
      </c>
      <c r="B271" s="148" t="s">
        <v>143</v>
      </c>
      <c r="C271" s="148" t="s">
        <v>27</v>
      </c>
      <c r="D271" s="148" t="s">
        <v>49</v>
      </c>
      <c r="E271" s="148" t="s">
        <v>29</v>
      </c>
      <c r="F271" s="148" t="s">
        <v>29</v>
      </c>
      <c r="G271" s="226">
        <f t="shared" ref="G271:H271" si="68">G272+G273+G275</f>
        <v>84000</v>
      </c>
      <c r="H271" s="226">
        <f t="shared" si="68"/>
        <v>283</v>
      </c>
    </row>
    <row r="272" spans="1:8" ht="18">
      <c r="A272" s="72" t="s">
        <v>239</v>
      </c>
      <c r="B272" s="51" t="s">
        <v>143</v>
      </c>
      <c r="C272" s="51" t="s">
        <v>26</v>
      </c>
      <c r="D272" s="180" t="s">
        <v>360</v>
      </c>
      <c r="E272" s="56" t="s">
        <v>240</v>
      </c>
      <c r="F272" s="56" t="s">
        <v>442</v>
      </c>
      <c r="G272" s="131">
        <v>84000</v>
      </c>
      <c r="H272" s="94">
        <v>283</v>
      </c>
    </row>
    <row r="273" spans="1:8" ht="1.2" customHeight="1">
      <c r="A273" s="72" t="s">
        <v>241</v>
      </c>
      <c r="B273" s="51" t="s">
        <v>143</v>
      </c>
      <c r="C273" s="51" t="s">
        <v>131</v>
      </c>
      <c r="D273" s="148" t="s">
        <v>49</v>
      </c>
      <c r="E273" s="51" t="s">
        <v>29</v>
      </c>
      <c r="F273" s="51" t="s">
        <v>29</v>
      </c>
      <c r="G273" s="123">
        <f t="shared" ref="G273:H273" si="69">G274</f>
        <v>0</v>
      </c>
      <c r="H273" s="123">
        <f t="shared" si="69"/>
        <v>0</v>
      </c>
    </row>
    <row r="274" spans="1:8" ht="15.6" hidden="1">
      <c r="A274" s="122" t="s">
        <v>242</v>
      </c>
      <c r="B274" s="56"/>
      <c r="C274" s="56"/>
      <c r="D274" s="56" t="s">
        <v>366</v>
      </c>
      <c r="E274" s="56" t="s">
        <v>58</v>
      </c>
      <c r="F274" s="56" t="s">
        <v>79</v>
      </c>
      <c r="G274" s="131"/>
      <c r="H274" s="94">
        <v>0</v>
      </c>
    </row>
    <row r="275" spans="1:8" ht="17.399999999999999" hidden="1">
      <c r="A275" s="369" t="s">
        <v>381</v>
      </c>
      <c r="B275" s="51" t="s">
        <v>143</v>
      </c>
      <c r="C275" s="51" t="s">
        <v>383</v>
      </c>
      <c r="D275" s="51" t="s">
        <v>49</v>
      </c>
      <c r="E275" s="51" t="s">
        <v>29</v>
      </c>
      <c r="F275" s="51" t="s">
        <v>29</v>
      </c>
      <c r="G275" s="52">
        <f t="shared" ref="G275:H275" si="70">G276</f>
        <v>0</v>
      </c>
      <c r="H275" s="52">
        <f t="shared" si="70"/>
        <v>0</v>
      </c>
    </row>
    <row r="276" spans="1:8" ht="15.6" hidden="1">
      <c r="A276" s="122" t="s">
        <v>382</v>
      </c>
      <c r="B276" s="56"/>
      <c r="C276" s="56"/>
      <c r="D276" s="56" t="s">
        <v>384</v>
      </c>
      <c r="E276" s="56" t="s">
        <v>385</v>
      </c>
      <c r="F276" s="56" t="s">
        <v>386</v>
      </c>
      <c r="G276" s="157"/>
      <c r="H276" s="80"/>
    </row>
    <row r="277" spans="1:8" ht="17.399999999999999">
      <c r="A277" s="181" t="s">
        <v>243</v>
      </c>
      <c r="B277" s="148" t="s">
        <v>122</v>
      </c>
      <c r="C277" s="148" t="s">
        <v>27</v>
      </c>
      <c r="D277" s="148" t="s">
        <v>49</v>
      </c>
      <c r="E277" s="148" t="s">
        <v>29</v>
      </c>
      <c r="F277" s="148" t="s">
        <v>29</v>
      </c>
      <c r="G277" s="149">
        <f t="shared" ref="G277:H277" si="71">G278</f>
        <v>0</v>
      </c>
      <c r="H277" s="149">
        <f t="shared" si="71"/>
        <v>0</v>
      </c>
    </row>
    <row r="278" spans="1:8" ht="18">
      <c r="A278" s="171" t="s">
        <v>244</v>
      </c>
      <c r="B278" s="51" t="s">
        <v>122</v>
      </c>
      <c r="C278" s="51" t="s">
        <v>31</v>
      </c>
      <c r="D278" s="148" t="s">
        <v>49</v>
      </c>
      <c r="E278" s="51" t="s">
        <v>29</v>
      </c>
      <c r="F278" s="51" t="s">
        <v>29</v>
      </c>
      <c r="G278" s="149">
        <f t="shared" ref="G278:H278" si="72">G279+G280+G281</f>
        <v>0</v>
      </c>
      <c r="H278" s="149">
        <f t="shared" si="72"/>
        <v>0</v>
      </c>
    </row>
    <row r="279" spans="1:8" ht="15.6">
      <c r="A279" s="122" t="s">
        <v>245</v>
      </c>
      <c r="B279" s="56" t="s">
        <v>122</v>
      </c>
      <c r="C279" s="56" t="s">
        <v>31</v>
      </c>
      <c r="D279" s="56" t="s">
        <v>361</v>
      </c>
      <c r="E279" s="56" t="s">
        <v>58</v>
      </c>
      <c r="F279" s="56" t="s">
        <v>79</v>
      </c>
      <c r="G279" s="131"/>
      <c r="H279" s="94"/>
    </row>
    <row r="280" spans="1:8" ht="15.6">
      <c r="A280" s="122" t="s">
        <v>246</v>
      </c>
      <c r="B280" s="56"/>
      <c r="C280" s="56"/>
      <c r="D280" s="56"/>
      <c r="E280" s="56" t="s">
        <v>58</v>
      </c>
      <c r="F280" s="56" t="s">
        <v>95</v>
      </c>
      <c r="G280" s="131"/>
      <c r="H280" s="94">
        <v>0</v>
      </c>
    </row>
    <row r="281" spans="1:8" ht="18" hidden="1">
      <c r="A281" s="122"/>
      <c r="B281" s="56"/>
      <c r="C281" s="56"/>
      <c r="D281" s="56"/>
      <c r="E281" s="56"/>
      <c r="F281" s="55" t="s">
        <v>106</v>
      </c>
      <c r="G281" s="52">
        <f t="shared" ref="G281:H281" si="73">G282+G283</f>
        <v>0</v>
      </c>
      <c r="H281" s="52">
        <f t="shared" si="73"/>
        <v>0</v>
      </c>
    </row>
    <row r="282" spans="1:8" ht="15.6" hidden="1">
      <c r="A282" s="58" t="s">
        <v>247</v>
      </c>
      <c r="B282" s="56"/>
      <c r="C282" s="56"/>
      <c r="D282" s="56"/>
      <c r="E282" s="56" t="s">
        <v>58</v>
      </c>
      <c r="F282" s="56" t="s">
        <v>108</v>
      </c>
      <c r="G282" s="117"/>
      <c r="H282" s="80"/>
    </row>
    <row r="283" spans="1:8" ht="15.6" hidden="1">
      <c r="A283" s="58" t="s">
        <v>152</v>
      </c>
      <c r="B283" s="56"/>
      <c r="C283" s="56"/>
      <c r="D283" s="56"/>
      <c r="E283" s="56" t="s">
        <v>58</v>
      </c>
      <c r="F283" s="56" t="s">
        <v>110</v>
      </c>
      <c r="G283" s="117"/>
      <c r="H283" s="80"/>
    </row>
    <row r="284" spans="1:8" ht="17.399999999999999">
      <c r="A284" s="192" t="s">
        <v>249</v>
      </c>
      <c r="B284" s="148" t="s">
        <v>126</v>
      </c>
      <c r="C284" s="148" t="s">
        <v>26</v>
      </c>
      <c r="D284" s="148" t="s">
        <v>362</v>
      </c>
      <c r="E284" s="148" t="s">
        <v>250</v>
      </c>
      <c r="F284" s="148" t="s">
        <v>251</v>
      </c>
      <c r="G284" s="149">
        <f t="shared" ref="G284:H284" si="74">G285</f>
        <v>1000</v>
      </c>
      <c r="H284" s="149">
        <f t="shared" si="74"/>
        <v>0</v>
      </c>
    </row>
    <row r="285" spans="1:8" ht="18">
      <c r="A285" s="192"/>
      <c r="B285" s="54"/>
      <c r="C285" s="54"/>
      <c r="D285" s="54"/>
      <c r="E285" s="54"/>
      <c r="F285" s="51"/>
      <c r="G285" s="117">
        <v>1000</v>
      </c>
      <c r="H285" s="80"/>
    </row>
    <row r="286" spans="1:8" ht="17.399999999999999" customHeight="1">
      <c r="A286" s="114" t="s">
        <v>430</v>
      </c>
      <c r="B286" s="54"/>
      <c r="C286" s="54"/>
      <c r="D286" s="54"/>
      <c r="E286" s="54"/>
      <c r="F286" s="56"/>
      <c r="G286" s="99">
        <v>104650</v>
      </c>
      <c r="H286" s="94">
        <v>0</v>
      </c>
    </row>
    <row r="287" spans="1:8" ht="0.6" customHeight="1">
      <c r="A287" s="114"/>
      <c r="B287" s="54"/>
      <c r="C287" s="54"/>
      <c r="D287" s="54"/>
      <c r="E287" s="54"/>
      <c r="F287" s="56"/>
      <c r="G287" s="99"/>
      <c r="H287" s="94"/>
    </row>
    <row r="288" spans="1:8" ht="15" customHeight="1">
      <c r="A288" s="114"/>
      <c r="B288" s="227"/>
      <c r="C288" s="228"/>
      <c r="D288" s="229" t="s">
        <v>252</v>
      </c>
      <c r="E288" s="230"/>
      <c r="F288" s="231">
        <v>211</v>
      </c>
      <c r="G288" s="232"/>
      <c r="H288" s="232"/>
    </row>
    <row r="289" spans="1:8" ht="15.6">
      <c r="A289" s="227"/>
      <c r="B289" s="228"/>
      <c r="C289" s="228"/>
      <c r="D289" s="234"/>
      <c r="E289" s="235"/>
      <c r="F289" s="231">
        <v>213</v>
      </c>
      <c r="G289" s="232"/>
      <c r="H289" s="232"/>
    </row>
    <row r="290" spans="1:8" ht="15.6">
      <c r="A290" s="228"/>
      <c r="B290" s="228"/>
      <c r="C290" s="228"/>
      <c r="D290" s="236"/>
      <c r="E290" s="237"/>
      <c r="F290" s="231" t="s">
        <v>253</v>
      </c>
      <c r="G290" s="232"/>
      <c r="H290" s="232"/>
    </row>
    <row r="291" spans="1:8" ht="31.2">
      <c r="A291" s="228"/>
      <c r="B291" s="238"/>
      <c r="C291" s="238"/>
      <c r="D291" s="239" t="s">
        <v>254</v>
      </c>
      <c r="E291" s="240"/>
      <c r="F291" s="241"/>
      <c r="G291" s="243" t="s">
        <v>12</v>
      </c>
      <c r="H291" s="243" t="s">
        <v>13</v>
      </c>
    </row>
    <row r="292" spans="1:8" ht="15.6">
      <c r="A292" s="374">
        <v>121</v>
      </c>
      <c r="B292" s="376" t="e">
        <f>B293</f>
        <v>#REF!</v>
      </c>
      <c r="C292" s="245"/>
      <c r="D292" s="246">
        <v>211</v>
      </c>
      <c r="E292" s="247"/>
      <c r="F292" s="248"/>
      <c r="G292" s="250">
        <f t="shared" ref="G292:H292" si="75">G9+G15+G21+G91</f>
        <v>616764</v>
      </c>
      <c r="H292" s="250">
        <f t="shared" si="75"/>
        <v>1391.5</v>
      </c>
    </row>
    <row r="293" spans="1:8" ht="15.6">
      <c r="A293" s="373">
        <v>211</v>
      </c>
      <c r="B293" s="377" t="e">
        <f>B451+B458+B498</f>
        <v>#REF!</v>
      </c>
      <c r="C293" s="252"/>
      <c r="D293" s="246">
        <v>212</v>
      </c>
      <c r="E293" s="247"/>
      <c r="F293" s="248"/>
      <c r="G293" s="250">
        <f t="shared" ref="G293:H293" si="76">G10+G16+G24+G92</f>
        <v>0</v>
      </c>
      <c r="H293" s="250">
        <f t="shared" si="76"/>
        <v>0</v>
      </c>
    </row>
    <row r="294" spans="1:8" ht="15.6">
      <c r="A294" s="374">
        <v>129</v>
      </c>
      <c r="B294" s="378" t="e">
        <f>B295</f>
        <v>#REF!</v>
      </c>
      <c r="C294" s="252"/>
      <c r="D294" s="246">
        <v>213</v>
      </c>
      <c r="E294" s="247"/>
      <c r="F294" s="248"/>
      <c r="G294" s="250">
        <f t="shared" ref="G294:H294" si="77">G11+G17+G25+G93</f>
        <v>165740</v>
      </c>
      <c r="H294" s="250">
        <f t="shared" si="77"/>
        <v>420.5</v>
      </c>
    </row>
    <row r="295" spans="1:8" ht="15.6">
      <c r="A295" s="373">
        <v>213</v>
      </c>
      <c r="B295" s="377" t="e">
        <f>B453+B460+B500</f>
        <v>#REF!</v>
      </c>
      <c r="C295" s="252"/>
      <c r="D295" s="246">
        <v>221</v>
      </c>
      <c r="E295" s="247"/>
      <c r="F295" s="248"/>
      <c r="G295" s="250">
        <f t="shared" ref="G295:H295" si="78">G29+G30+G95+G122+G235+G236</f>
        <v>0</v>
      </c>
      <c r="H295" s="250">
        <f t="shared" si="78"/>
        <v>101</v>
      </c>
    </row>
    <row r="296" spans="1:8" ht="15.6">
      <c r="A296" s="374">
        <v>122</v>
      </c>
      <c r="B296" s="378" t="e">
        <f>B297</f>
        <v>#REF!</v>
      </c>
      <c r="C296" s="252"/>
      <c r="D296" s="246">
        <v>222</v>
      </c>
      <c r="E296" s="404"/>
      <c r="F296" s="405"/>
      <c r="G296" s="250">
        <f t="shared" ref="G296:H296" si="79">G31+G96+G167+G192+G204+G213+G237</f>
        <v>0</v>
      </c>
      <c r="H296" s="250">
        <f t="shared" si="79"/>
        <v>0</v>
      </c>
    </row>
    <row r="297" spans="1:8" ht="15.6">
      <c r="A297" s="373">
        <v>212</v>
      </c>
      <c r="B297" s="377" t="e">
        <f>B455+B462</f>
        <v>#REF!</v>
      </c>
      <c r="C297" s="252"/>
      <c r="D297" s="246">
        <v>223</v>
      </c>
      <c r="E297" s="404"/>
      <c r="F297" s="405"/>
      <c r="G297" s="250">
        <f t="shared" ref="G297:H297" si="80">G298+G299+G300+G302+G301+G303+G304+G305</f>
        <v>158355</v>
      </c>
      <c r="H297" s="250">
        <f t="shared" si="80"/>
        <v>755.97799999999995</v>
      </c>
    </row>
    <row r="298" spans="1:8" ht="15.6">
      <c r="A298" s="374">
        <v>242</v>
      </c>
      <c r="B298" s="378" t="e">
        <f>B299+B300</f>
        <v>#REF!</v>
      </c>
      <c r="C298" s="253"/>
      <c r="D298" s="481" t="s">
        <v>63</v>
      </c>
      <c r="E298" s="280"/>
      <c r="F298" s="281"/>
      <c r="G298" s="250">
        <f t="shared" ref="G298:H298" si="81">G33+G98+G124+G184+G239</f>
        <v>129000</v>
      </c>
      <c r="H298" s="250">
        <f t="shared" si="81"/>
        <v>630</v>
      </c>
    </row>
    <row r="299" spans="1:8" ht="15.6">
      <c r="A299" s="373">
        <v>221</v>
      </c>
      <c r="B299" s="377" t="e">
        <f>B464+B502+B572</f>
        <v>#REF!</v>
      </c>
      <c r="C299" s="253"/>
      <c r="D299" s="481" t="s">
        <v>64</v>
      </c>
      <c r="E299" s="280"/>
      <c r="F299" s="281"/>
      <c r="G299" s="250">
        <f t="shared" ref="G299:H299" si="82">G34+G99+G240</f>
        <v>0</v>
      </c>
      <c r="H299" s="250">
        <f t="shared" si="82"/>
        <v>50</v>
      </c>
    </row>
    <row r="300" spans="1:8" ht="15.6">
      <c r="A300" s="373">
        <v>226</v>
      </c>
      <c r="B300" s="377" t="e">
        <f>B465</f>
        <v>#REF!</v>
      </c>
      <c r="C300" s="253"/>
      <c r="D300" s="481" t="s">
        <v>65</v>
      </c>
      <c r="E300" s="280"/>
      <c r="F300" s="281"/>
      <c r="G300" s="250">
        <f t="shared" ref="G300:H300" si="83">G35+G241</f>
        <v>0</v>
      </c>
      <c r="H300" s="250">
        <f t="shared" si="83"/>
        <v>0</v>
      </c>
    </row>
    <row r="301" spans="1:8" ht="15.6">
      <c r="A301" s="374">
        <v>243</v>
      </c>
      <c r="B301" s="378" t="e">
        <f>B302</f>
        <v>#REF!</v>
      </c>
      <c r="C301" s="253"/>
      <c r="D301" s="481" t="s">
        <v>66</v>
      </c>
      <c r="E301" s="280"/>
      <c r="F301" s="281"/>
      <c r="G301" s="250">
        <f t="shared" ref="G301:H301" si="84">G36</f>
        <v>0</v>
      </c>
      <c r="H301" s="250">
        <f t="shared" si="84"/>
        <v>0</v>
      </c>
    </row>
    <row r="302" spans="1:8" ht="15.6">
      <c r="A302" s="373">
        <v>225</v>
      </c>
      <c r="B302" s="377" t="e">
        <f>B574+B538</f>
        <v>#REF!</v>
      </c>
      <c r="C302" s="253"/>
      <c r="D302" s="481" t="s">
        <v>67</v>
      </c>
      <c r="E302" s="280"/>
      <c r="F302" s="281"/>
      <c r="G302" s="250">
        <f t="shared" ref="G302:H302" si="85">G37+G243</f>
        <v>0</v>
      </c>
      <c r="H302" s="250">
        <f t="shared" si="85"/>
        <v>30</v>
      </c>
    </row>
    <row r="303" spans="1:8" ht="15.6">
      <c r="A303" s="374">
        <v>312</v>
      </c>
      <c r="B303" s="378" t="e">
        <f>B304</f>
        <v>#REF!</v>
      </c>
      <c r="C303" s="253"/>
      <c r="D303" s="481" t="s">
        <v>68</v>
      </c>
      <c r="E303" s="280"/>
      <c r="F303" s="281"/>
      <c r="G303" s="250">
        <f t="shared" ref="G303:H303" si="86">G38+G125+G242</f>
        <v>0</v>
      </c>
      <c r="H303" s="250">
        <f t="shared" si="86"/>
        <v>0</v>
      </c>
    </row>
    <row r="304" spans="1:8" ht="15.6">
      <c r="A304" s="373">
        <v>263</v>
      </c>
      <c r="B304" s="377" t="e">
        <f>B594</f>
        <v>#REF!</v>
      </c>
      <c r="C304" s="253"/>
      <c r="D304" s="255" t="s">
        <v>379</v>
      </c>
      <c r="E304" s="478"/>
      <c r="F304" s="478"/>
      <c r="G304" s="250">
        <f t="shared" ref="G304:H304" si="87">G183</f>
        <v>29355</v>
      </c>
      <c r="H304" s="250">
        <f t="shared" si="87"/>
        <v>45.978000000000002</v>
      </c>
    </row>
    <row r="305" spans="1:8" ht="15.6">
      <c r="A305" s="374">
        <v>321</v>
      </c>
      <c r="B305" s="378" t="e">
        <f>B306</f>
        <v>#REF!</v>
      </c>
      <c r="C305" s="253"/>
      <c r="D305" s="481" t="s">
        <v>257</v>
      </c>
      <c r="E305" s="477"/>
      <c r="F305" s="478"/>
      <c r="G305" s="250">
        <f t="shared" ref="G305:H305" si="88">G227</f>
        <v>0</v>
      </c>
      <c r="H305" s="250">
        <f t="shared" si="88"/>
        <v>0</v>
      </c>
    </row>
    <row r="306" spans="1:8" ht="15.6">
      <c r="A306" s="373">
        <v>262</v>
      </c>
      <c r="B306" s="377" t="e">
        <f>B600</f>
        <v>#REF!</v>
      </c>
      <c r="C306" s="252"/>
      <c r="D306" s="246">
        <v>224</v>
      </c>
      <c r="E306" s="404"/>
      <c r="F306" s="405"/>
      <c r="G306" s="250">
        <f t="shared" ref="G306:H306" si="89">G39+G100</f>
        <v>0</v>
      </c>
      <c r="H306" s="250">
        <f t="shared" si="89"/>
        <v>0</v>
      </c>
    </row>
    <row r="307" spans="1:8" ht="15.6">
      <c r="A307" s="374">
        <v>244</v>
      </c>
      <c r="B307" s="381" t="e">
        <f>B308+B309+B310+B311+B313+B314+B315+B316+B317</f>
        <v>#REF!</v>
      </c>
      <c r="C307" s="252"/>
      <c r="D307" s="246">
        <v>225</v>
      </c>
      <c r="E307" s="404"/>
      <c r="F307" s="405"/>
      <c r="G307" s="250">
        <f t="shared" ref="G307:H307" si="90">G308+G309+G310+G311+G312+G313+G314+G315+G316+G317+G318+G319+G320+G321+G322+G323+G324+G325+G326+G327+G328+G329+G330</f>
        <v>4928348.32</v>
      </c>
      <c r="H307" s="250">
        <f t="shared" si="90"/>
        <v>3080.5529999999999</v>
      </c>
    </row>
    <row r="308" spans="1:8" ht="15.6">
      <c r="A308" s="373">
        <v>221</v>
      </c>
      <c r="B308" s="377" t="e">
        <f>B467+B522+B576</f>
        <v>#REF!</v>
      </c>
      <c r="C308" s="252"/>
      <c r="D308" s="481" t="s">
        <v>258</v>
      </c>
      <c r="E308" s="477"/>
      <c r="F308" s="478"/>
      <c r="G308" s="250">
        <f t="shared" ref="G308:H308" si="91">G170+G178+G161+G41</f>
        <v>0</v>
      </c>
      <c r="H308" s="250">
        <f t="shared" si="91"/>
        <v>0</v>
      </c>
    </row>
    <row r="309" spans="1:8" ht="15.6">
      <c r="A309" s="373">
        <v>222</v>
      </c>
      <c r="B309" s="377" t="e">
        <f>B468+B504+B547+B557+B577</f>
        <v>#REF!</v>
      </c>
      <c r="C309" s="252"/>
      <c r="D309" s="481" t="s">
        <v>425</v>
      </c>
      <c r="E309" s="477"/>
      <c r="F309" s="241"/>
      <c r="G309" s="250">
        <f t="shared" ref="G309:H309" si="92">G156+G225</f>
        <v>0</v>
      </c>
      <c r="H309" s="250">
        <f t="shared" si="92"/>
        <v>0</v>
      </c>
    </row>
    <row r="310" spans="1:8" ht="15.6">
      <c r="A310" s="373">
        <v>223</v>
      </c>
      <c r="B310" s="377" t="e">
        <f>B469+B505+B523+B558+B565+B578</f>
        <v>#REF!</v>
      </c>
      <c r="C310" s="252"/>
      <c r="D310" s="481" t="s">
        <v>75</v>
      </c>
      <c r="E310" s="477"/>
      <c r="F310" s="241"/>
      <c r="G310" s="250">
        <f t="shared" ref="G310:H310" si="93">G43</f>
        <v>0</v>
      </c>
      <c r="H310" s="250">
        <f t="shared" si="93"/>
        <v>0</v>
      </c>
    </row>
    <row r="311" spans="1:8" ht="15.6">
      <c r="A311" s="373">
        <v>224</v>
      </c>
      <c r="B311" s="377" t="e">
        <f>B470+B506</f>
        <v>#REF!</v>
      </c>
      <c r="C311" s="252"/>
      <c r="D311" s="256" t="s">
        <v>367</v>
      </c>
      <c r="E311" s="257"/>
      <c r="F311" s="258"/>
      <c r="G311" s="250">
        <f t="shared" ref="G311:H311" si="94">G171</f>
        <v>0</v>
      </c>
      <c r="H311" s="250">
        <f t="shared" si="94"/>
        <v>0</v>
      </c>
    </row>
    <row r="312" spans="1:8" ht="15.6">
      <c r="A312" s="373"/>
      <c r="B312" s="377"/>
      <c r="C312" s="252"/>
      <c r="D312" s="257" t="s">
        <v>406</v>
      </c>
      <c r="E312" s="257"/>
      <c r="F312" s="258"/>
      <c r="G312" s="250">
        <f t="shared" ref="G312:H312" si="95">G142</f>
        <v>2928348.32</v>
      </c>
      <c r="H312" s="250">
        <f t="shared" si="95"/>
        <v>3055.8530000000001</v>
      </c>
    </row>
    <row r="313" spans="1:8" ht="15.6">
      <c r="A313" s="373">
        <v>225</v>
      </c>
      <c r="B313" s="379" t="e">
        <f>B471+B507+B524+B533+B566+B579+B530+B548+B559</f>
        <v>#REF!</v>
      </c>
      <c r="C313" s="260"/>
      <c r="D313" s="477" t="s">
        <v>259</v>
      </c>
      <c r="E313" s="477"/>
      <c r="F313" s="478"/>
      <c r="G313" s="250">
        <f t="shared" ref="G313:H313" si="96">G185</f>
        <v>0</v>
      </c>
      <c r="H313" s="250">
        <f t="shared" si="96"/>
        <v>0</v>
      </c>
    </row>
    <row r="314" spans="1:8" ht="15.6">
      <c r="A314" s="373">
        <v>226</v>
      </c>
      <c r="B314" s="379" t="e">
        <f>B472+B491+B508+B514+B525+B534+B540+B549+B560+B567+B580+B597+B603</f>
        <v>#REF!</v>
      </c>
      <c r="C314" s="260"/>
      <c r="D314" s="477" t="s">
        <v>259</v>
      </c>
      <c r="E314" s="477"/>
      <c r="F314" s="478" t="s">
        <v>260</v>
      </c>
      <c r="G314" s="250">
        <f t="shared" ref="G314:H314" si="97">G193</f>
        <v>0</v>
      </c>
      <c r="H314" s="250">
        <f t="shared" si="97"/>
        <v>0</v>
      </c>
    </row>
    <row r="315" spans="1:8" ht="15.6">
      <c r="A315" s="373">
        <v>290</v>
      </c>
      <c r="B315" s="377" t="e">
        <f>B473+B509+B515+B581+B604</f>
        <v>#REF!</v>
      </c>
      <c r="C315" s="252"/>
      <c r="D315" s="261" t="s">
        <v>261</v>
      </c>
      <c r="E315" s="262" t="s">
        <v>262</v>
      </c>
      <c r="F315" s="263"/>
      <c r="G315" s="250">
        <f t="shared" ref="G315:H315" si="98">G44</f>
        <v>0</v>
      </c>
      <c r="H315" s="250">
        <f t="shared" si="98"/>
        <v>0</v>
      </c>
    </row>
    <row r="316" spans="1:8" ht="15.6">
      <c r="A316" s="373">
        <v>310</v>
      </c>
      <c r="B316" s="377" t="e">
        <f>B474+B492+B510+B526+B535+B550+B561+B568+B582+B605</f>
        <v>#REF!</v>
      </c>
      <c r="C316" s="252"/>
      <c r="D316" s="481" t="s">
        <v>263</v>
      </c>
      <c r="E316" s="477" t="s">
        <v>264</v>
      </c>
      <c r="F316" s="478" t="s">
        <v>265</v>
      </c>
      <c r="G316" s="250">
        <f t="shared" ref="G316:H316" si="99">G45+G200+G244</f>
        <v>0</v>
      </c>
      <c r="H316" s="250">
        <f t="shared" si="99"/>
        <v>20</v>
      </c>
    </row>
    <row r="317" spans="1:8" ht="15.6">
      <c r="A317" s="373">
        <v>340</v>
      </c>
      <c r="B317" s="377" t="e">
        <f>B475+B493+B511+B516+B527+B551+B562+B569+B583+B606</f>
        <v>#REF!</v>
      </c>
      <c r="C317" s="252"/>
      <c r="D317" s="261" t="s">
        <v>266</v>
      </c>
      <c r="E317" s="264"/>
      <c r="F317" s="263"/>
      <c r="G317" s="250">
        <f t="shared" ref="G317:H317" si="100">G101+G126+G228</f>
        <v>0</v>
      </c>
      <c r="H317" s="250">
        <f t="shared" si="100"/>
        <v>0</v>
      </c>
    </row>
    <row r="318" spans="1:8" ht="15.6">
      <c r="A318" s="374">
        <v>540</v>
      </c>
      <c r="B318" s="378" t="e">
        <f>B319</f>
        <v>#REF!</v>
      </c>
      <c r="C318" s="252"/>
      <c r="D318" s="481" t="s">
        <v>267</v>
      </c>
      <c r="E318" s="477"/>
      <c r="F318" s="478"/>
      <c r="G318" s="250">
        <f t="shared" ref="G318:H318" si="101">G140+G198+G141</f>
        <v>2000000</v>
      </c>
      <c r="H318" s="250">
        <f t="shared" si="101"/>
        <v>0</v>
      </c>
    </row>
    <row r="319" spans="1:8" ht="15.6">
      <c r="A319" s="373">
        <v>251</v>
      </c>
      <c r="B319" s="377" t="e">
        <f>B485+B591</f>
        <v>#REF!</v>
      </c>
      <c r="C319" s="252"/>
      <c r="D319" s="481" t="s">
        <v>378</v>
      </c>
      <c r="E319" s="477"/>
      <c r="F319" s="478"/>
      <c r="G319" s="250">
        <f t="shared" ref="G319:H320" si="102">G146</f>
        <v>0</v>
      </c>
      <c r="H319" s="250">
        <f t="shared" si="102"/>
        <v>0</v>
      </c>
    </row>
    <row r="320" spans="1:8" ht="15.6">
      <c r="A320" s="374">
        <v>630</v>
      </c>
      <c r="B320" s="378" t="e">
        <f>B321</f>
        <v>#REF!</v>
      </c>
      <c r="C320" s="252"/>
      <c r="D320" s="481" t="s">
        <v>268</v>
      </c>
      <c r="E320" s="477"/>
      <c r="F320" s="478"/>
      <c r="G320" s="250">
        <f t="shared" si="102"/>
        <v>0</v>
      </c>
      <c r="H320" s="250">
        <f t="shared" si="102"/>
        <v>0</v>
      </c>
    </row>
    <row r="321" spans="1:8" ht="15.6">
      <c r="A321" s="373">
        <v>242</v>
      </c>
      <c r="B321" s="377" t="e">
        <f>B519+B544</f>
        <v>#REF!</v>
      </c>
      <c r="C321" s="252"/>
      <c r="D321" s="481" t="s">
        <v>74</v>
      </c>
      <c r="E321" s="477"/>
      <c r="F321" s="478"/>
      <c r="G321" s="250">
        <f t="shared" ref="G321:H321" si="103">G42</f>
        <v>0</v>
      </c>
      <c r="H321" s="250">
        <f t="shared" si="103"/>
        <v>0</v>
      </c>
    </row>
    <row r="322" spans="1:8" ht="15.6">
      <c r="A322" s="374">
        <v>414</v>
      </c>
      <c r="B322" s="378" t="e">
        <f>B323+B324</f>
        <v>#REF!</v>
      </c>
      <c r="C322" s="252"/>
      <c r="D322" s="481" t="s">
        <v>269</v>
      </c>
      <c r="E322" s="477"/>
      <c r="F322" s="478"/>
      <c r="G322" s="250">
        <f t="shared" ref="G322:H322" si="104">G214</f>
        <v>0</v>
      </c>
      <c r="H322" s="250">
        <f t="shared" si="104"/>
        <v>4.7</v>
      </c>
    </row>
    <row r="323" spans="1:8" ht="15.6">
      <c r="A323" s="373">
        <v>226</v>
      </c>
      <c r="B323" s="377" t="e">
        <f>B553</f>
        <v>#REF!</v>
      </c>
      <c r="C323" s="252"/>
      <c r="D323" s="481" t="s">
        <v>403</v>
      </c>
      <c r="E323" s="477" t="s">
        <v>270</v>
      </c>
      <c r="F323" s="478"/>
      <c r="G323" s="250">
        <f t="shared" ref="G323:H323" si="105">G169</f>
        <v>0</v>
      </c>
      <c r="H323" s="250">
        <f t="shared" si="105"/>
        <v>0</v>
      </c>
    </row>
    <row r="324" spans="1:8" ht="15.6">
      <c r="A324" s="373">
        <v>310</v>
      </c>
      <c r="B324" s="377" t="e">
        <f>B554+B542</f>
        <v>#REF!</v>
      </c>
      <c r="C324" s="252"/>
      <c r="D324" s="481" t="s">
        <v>271</v>
      </c>
      <c r="E324" s="477"/>
      <c r="F324" s="478"/>
      <c r="G324" s="250">
        <f t="shared" ref="G324:H324" si="106">G245</f>
        <v>0</v>
      </c>
      <c r="H324" s="250">
        <f t="shared" si="106"/>
        <v>0</v>
      </c>
    </row>
    <row r="325" spans="1:8" ht="15.6">
      <c r="A325" s="374">
        <v>730</v>
      </c>
      <c r="B325" s="378" t="e">
        <f>B326</f>
        <v>#REF!</v>
      </c>
      <c r="C325" s="252"/>
      <c r="D325" s="622" t="s">
        <v>402</v>
      </c>
      <c r="E325" s="623"/>
      <c r="F325" s="624"/>
      <c r="G325" s="250">
        <f t="shared" ref="G325" si="107">G200</f>
        <v>0</v>
      </c>
      <c r="H325" s="250"/>
    </row>
    <row r="326" spans="1:8" ht="15.6">
      <c r="A326" s="373">
        <v>231</v>
      </c>
      <c r="B326" s="377" t="e">
        <f>B609</f>
        <v>#REF!</v>
      </c>
      <c r="C326" s="252"/>
      <c r="D326" s="481" t="s">
        <v>272</v>
      </c>
      <c r="E326" s="477" t="s">
        <v>273</v>
      </c>
      <c r="F326" s="478" t="s">
        <v>274</v>
      </c>
      <c r="G326" s="250">
        <f t="shared" ref="G326:H326" si="108">G203</f>
        <v>0</v>
      </c>
      <c r="H326" s="250">
        <f t="shared" si="108"/>
        <v>0</v>
      </c>
    </row>
    <row r="327" spans="1:8" ht="15.6">
      <c r="A327" s="374">
        <v>831</v>
      </c>
      <c r="B327" s="378" t="e">
        <f>B328</f>
        <v>#REF!</v>
      </c>
      <c r="C327" s="252"/>
      <c r="D327" s="481" t="s">
        <v>275</v>
      </c>
      <c r="E327" s="477" t="s">
        <v>276</v>
      </c>
      <c r="F327" s="478"/>
      <c r="G327" s="250">
        <f t="shared" ref="G327:H327" si="109">G210</f>
        <v>0</v>
      </c>
      <c r="H327" s="250">
        <f t="shared" si="109"/>
        <v>0</v>
      </c>
    </row>
    <row r="328" spans="1:8" ht="15.6">
      <c r="A328" s="373">
        <v>290</v>
      </c>
      <c r="B328" s="377" t="e">
        <f>B477</f>
        <v>#REF!</v>
      </c>
      <c r="C328" s="252"/>
      <c r="D328" s="481" t="s">
        <v>397</v>
      </c>
      <c r="E328" s="477"/>
      <c r="F328" s="478"/>
      <c r="G328" s="250">
        <f t="shared" ref="G328:H328" si="110">G150+G224</f>
        <v>0</v>
      </c>
      <c r="H328" s="250">
        <f t="shared" si="110"/>
        <v>0</v>
      </c>
    </row>
    <row r="329" spans="1:8" ht="15.6">
      <c r="A329" s="374">
        <v>851</v>
      </c>
      <c r="B329" s="378" t="e">
        <f>B330</f>
        <v>#REF!</v>
      </c>
      <c r="C329" s="252"/>
      <c r="D329" s="481" t="s">
        <v>277</v>
      </c>
      <c r="E329" s="477"/>
      <c r="F329" s="478"/>
      <c r="G329" s="250">
        <f t="shared" ref="G329:H330" si="111">G246</f>
        <v>0</v>
      </c>
      <c r="H329" s="250">
        <f t="shared" si="111"/>
        <v>0</v>
      </c>
    </row>
    <row r="330" spans="1:8" ht="15.6">
      <c r="A330" s="373">
        <v>290</v>
      </c>
      <c r="B330" s="377" t="e">
        <f>B479+B585</f>
        <v>#REF!</v>
      </c>
      <c r="C330" s="252"/>
      <c r="D330" s="481" t="s">
        <v>277</v>
      </c>
      <c r="E330" s="364" t="s">
        <v>368</v>
      </c>
      <c r="F330" s="478"/>
      <c r="G330" s="250">
        <f t="shared" si="111"/>
        <v>0</v>
      </c>
      <c r="H330" s="250">
        <f t="shared" si="111"/>
        <v>0</v>
      </c>
    </row>
    <row r="331" spans="1:8" ht="15.6">
      <c r="A331" s="374">
        <v>852</v>
      </c>
      <c r="B331" s="378" t="e">
        <f>B332</f>
        <v>#REF!</v>
      </c>
      <c r="C331" s="252"/>
      <c r="D331" s="246">
        <v>226</v>
      </c>
      <c r="E331" s="404"/>
      <c r="F331" s="405"/>
      <c r="G331" s="250">
        <f t="shared" ref="G331:H331" si="112">G332+G333+G334+G335+G336+G337+G338+G339+G340+G341+G342+G343+G344+G345+G346+G347+G349+G350+G351+G352+G353+G354+G355+G356+G357+G358+G359+G360</f>
        <v>3350</v>
      </c>
      <c r="H331" s="250">
        <f t="shared" si="112"/>
        <v>1146</v>
      </c>
    </row>
    <row r="332" spans="1:8" ht="15.6">
      <c r="A332" s="373">
        <v>290</v>
      </c>
      <c r="B332" s="380" t="e">
        <f>B481+B495+B587</f>
        <v>#REF!</v>
      </c>
      <c r="C332" s="253"/>
      <c r="D332" s="255" t="s">
        <v>81</v>
      </c>
      <c r="E332" s="478"/>
      <c r="F332" s="478"/>
      <c r="G332" s="266">
        <f t="shared" ref="G332:H332" si="113">G48+G128</f>
        <v>0</v>
      </c>
      <c r="H332" s="266">
        <f t="shared" si="113"/>
        <v>0</v>
      </c>
    </row>
    <row r="333" spans="1:8" ht="15.6">
      <c r="A333" s="374">
        <v>853</v>
      </c>
      <c r="B333" s="376" t="e">
        <f>B334</f>
        <v>#REF!</v>
      </c>
      <c r="C333" s="253"/>
      <c r="D333" s="481" t="s">
        <v>82</v>
      </c>
      <c r="E333" s="477"/>
      <c r="F333" s="478"/>
      <c r="G333" s="266">
        <f t="shared" ref="G333:H333" si="114">G49</f>
        <v>0</v>
      </c>
      <c r="H333" s="266">
        <f t="shared" si="114"/>
        <v>0</v>
      </c>
    </row>
    <row r="334" spans="1:8" ht="15.6">
      <c r="A334" s="373">
        <v>290</v>
      </c>
      <c r="B334" s="380" t="e">
        <f>B483+B589</f>
        <v>#REF!</v>
      </c>
      <c r="C334" s="253"/>
      <c r="D334" s="481" t="s">
        <v>83</v>
      </c>
      <c r="E334" s="477"/>
      <c r="F334" s="478"/>
      <c r="G334" s="266">
        <f t="shared" ref="G334:H334" si="115">G50+G249</f>
        <v>0</v>
      </c>
      <c r="H334" s="266">
        <f t="shared" si="115"/>
        <v>0</v>
      </c>
    </row>
    <row r="335" spans="1:8" ht="15.6">
      <c r="A335" s="374">
        <v>870</v>
      </c>
      <c r="B335" s="382" t="e">
        <f>B336</f>
        <v>#REF!</v>
      </c>
      <c r="C335" s="253"/>
      <c r="D335" s="481" t="s">
        <v>84</v>
      </c>
      <c r="E335" s="477"/>
      <c r="F335" s="478"/>
      <c r="G335" s="266">
        <f t="shared" ref="G335:H335" si="116">G250+G51</f>
        <v>0</v>
      </c>
      <c r="H335" s="266">
        <f t="shared" si="116"/>
        <v>0</v>
      </c>
    </row>
    <row r="336" spans="1:8" ht="15.6">
      <c r="A336" s="373">
        <v>290</v>
      </c>
      <c r="B336" s="375" t="e">
        <f>B488</f>
        <v>#REF!</v>
      </c>
      <c r="C336" s="253"/>
      <c r="D336" s="481" t="s">
        <v>85</v>
      </c>
      <c r="E336" s="477"/>
      <c r="F336" s="478"/>
      <c r="G336" s="266">
        <f t="shared" ref="G336:H336" si="117">G52</f>
        <v>0</v>
      </c>
      <c r="H336" s="266">
        <f t="shared" si="117"/>
        <v>0</v>
      </c>
    </row>
    <row r="337" spans="1:8" ht="15.6">
      <c r="A337" s="373" t="s">
        <v>430</v>
      </c>
      <c r="B337" s="433" t="e">
        <f>#REF!</f>
        <v>#REF!</v>
      </c>
      <c r="C337" s="253"/>
      <c r="D337" s="481" t="s">
        <v>413</v>
      </c>
      <c r="E337" s="477"/>
      <c r="F337" s="478"/>
      <c r="G337" s="266">
        <f t="shared" ref="G337:H337" si="118">G53+G145+G162</f>
        <v>0</v>
      </c>
      <c r="H337" s="266">
        <f t="shared" si="118"/>
        <v>0</v>
      </c>
    </row>
    <row r="338" spans="1:8" ht="15.6">
      <c r="A338" s="373"/>
      <c r="B338" s="383" t="e">
        <f>B335+B333+B331+B329+B327+B325+B322+B320+B318+B307+B305+B303+B301+B298+B296+B294+B292+B337</f>
        <v>#REF!</v>
      </c>
      <c r="C338" s="253"/>
      <c r="D338" s="481" t="s">
        <v>87</v>
      </c>
      <c r="E338" s="477"/>
      <c r="F338" s="478"/>
      <c r="G338" s="266">
        <f t="shared" ref="G338:H338" si="119">G251+G54</f>
        <v>0</v>
      </c>
      <c r="H338" s="266">
        <f t="shared" si="119"/>
        <v>0</v>
      </c>
    </row>
    <row r="339" spans="1:8" ht="15.6">
      <c r="A339" s="373"/>
      <c r="B339" s="265"/>
      <c r="C339" s="253"/>
      <c r="D339" s="255" t="s">
        <v>78</v>
      </c>
      <c r="E339" s="478"/>
      <c r="F339" s="478"/>
      <c r="G339" s="266">
        <f t="shared" ref="G339:H339" si="120">G46</f>
        <v>0</v>
      </c>
      <c r="H339" s="266">
        <f t="shared" si="120"/>
        <v>6</v>
      </c>
    </row>
    <row r="340" spans="1:8" ht="15.6">
      <c r="A340" s="251"/>
      <c r="B340" s="265"/>
      <c r="C340" s="253"/>
      <c r="D340" s="481" t="s">
        <v>77</v>
      </c>
      <c r="E340" s="477"/>
      <c r="F340" s="478"/>
      <c r="G340" s="266">
        <f t="shared" ref="G340:H340" si="121">G55+G83+G252</f>
        <v>2350</v>
      </c>
      <c r="H340" s="266">
        <f t="shared" si="121"/>
        <v>0</v>
      </c>
    </row>
    <row r="341" spans="1:8" ht="15.6">
      <c r="A341" s="251"/>
      <c r="B341" s="265"/>
      <c r="C341" s="253"/>
      <c r="D341" s="481" t="s">
        <v>88</v>
      </c>
      <c r="E341" s="477"/>
      <c r="F341" s="478"/>
      <c r="G341" s="266">
        <f t="shared" ref="G341:H341" si="122">G56</f>
        <v>0</v>
      </c>
      <c r="H341" s="266">
        <f t="shared" si="122"/>
        <v>0</v>
      </c>
    </row>
    <row r="342" spans="1:8" ht="15.6">
      <c r="A342" s="251"/>
      <c r="B342" s="228"/>
      <c r="C342" s="267"/>
      <c r="D342" s="481" t="s">
        <v>278</v>
      </c>
      <c r="E342" s="477"/>
      <c r="F342" s="478"/>
      <c r="G342" s="266">
        <f t="shared" ref="G342:H342" si="123">G151</f>
        <v>0</v>
      </c>
      <c r="H342" s="266">
        <f t="shared" si="123"/>
        <v>0</v>
      </c>
    </row>
    <row r="343" spans="1:8" ht="15.6">
      <c r="A343" s="251"/>
      <c r="B343" s="228"/>
      <c r="C343" s="267"/>
      <c r="D343" s="481" t="s">
        <v>279</v>
      </c>
      <c r="E343" s="477"/>
      <c r="F343" s="478"/>
      <c r="G343" s="266">
        <f t="shared" ref="G343:H343" si="124">G151</f>
        <v>0</v>
      </c>
      <c r="H343" s="266">
        <f t="shared" si="124"/>
        <v>0</v>
      </c>
    </row>
    <row r="344" spans="1:8" ht="15.6">
      <c r="A344" s="251"/>
      <c r="B344" s="228"/>
      <c r="C344" s="267"/>
      <c r="D344" s="481" t="s">
        <v>280</v>
      </c>
      <c r="E344" s="477"/>
      <c r="F344" s="478"/>
      <c r="G344" s="268">
        <f t="shared" ref="G344:H344" si="125">G114</f>
        <v>1000</v>
      </c>
      <c r="H344" s="268">
        <f t="shared" si="125"/>
        <v>1000</v>
      </c>
    </row>
    <row r="345" spans="1:8" ht="15.6">
      <c r="A345" s="251"/>
      <c r="B345" s="228"/>
      <c r="C345" s="267"/>
      <c r="D345" s="481" t="s">
        <v>281</v>
      </c>
      <c r="E345" s="477"/>
      <c r="F345" s="478"/>
      <c r="G345" s="268">
        <f t="shared" ref="G345:H345" si="126">G194</f>
        <v>0</v>
      </c>
      <c r="H345" s="268">
        <f t="shared" si="126"/>
        <v>0</v>
      </c>
    </row>
    <row r="346" spans="1:8" ht="15.6">
      <c r="A346" s="251"/>
      <c r="B346" s="228"/>
      <c r="C346" s="267"/>
      <c r="D346" s="255" t="s">
        <v>369</v>
      </c>
      <c r="E346" s="478"/>
      <c r="F346" s="478"/>
      <c r="G346" s="268">
        <f t="shared" ref="G346:H346" si="127">G173</f>
        <v>0</v>
      </c>
      <c r="H346" s="268">
        <f t="shared" si="127"/>
        <v>0</v>
      </c>
    </row>
    <row r="347" spans="1:8" ht="15.6">
      <c r="A347" s="251"/>
      <c r="B347" s="228"/>
      <c r="C347" s="267"/>
      <c r="D347" s="481" t="s">
        <v>370</v>
      </c>
      <c r="E347" s="280"/>
      <c r="F347" s="281"/>
      <c r="G347" s="268">
        <f t="shared" ref="G347:H347" si="128">G152</f>
        <v>0</v>
      </c>
      <c r="H347" s="268">
        <f t="shared" si="128"/>
        <v>0</v>
      </c>
    </row>
    <row r="348" spans="1:8" ht="15.6">
      <c r="A348" s="251"/>
      <c r="B348" s="228"/>
      <c r="C348" s="267"/>
      <c r="D348" s="481" t="s">
        <v>374</v>
      </c>
      <c r="E348" s="280"/>
      <c r="F348" s="281"/>
      <c r="G348" s="268"/>
      <c r="H348" s="268"/>
    </row>
    <row r="349" spans="1:8" ht="15.6">
      <c r="A349" s="251"/>
      <c r="B349" s="228"/>
      <c r="C349" s="267"/>
      <c r="D349" s="481" t="s">
        <v>371</v>
      </c>
      <c r="E349" s="280"/>
      <c r="F349" s="281"/>
      <c r="G349" s="268">
        <f t="shared" ref="G349:H349" si="129">G186</f>
        <v>0</v>
      </c>
      <c r="H349" s="268">
        <f t="shared" si="129"/>
        <v>0</v>
      </c>
    </row>
    <row r="350" spans="1:8" ht="15.6">
      <c r="A350" s="251"/>
      <c r="B350" s="228"/>
      <c r="C350" s="267"/>
      <c r="D350" s="481" t="s">
        <v>169</v>
      </c>
      <c r="E350" s="280"/>
      <c r="F350" s="281"/>
      <c r="G350" s="268">
        <f t="shared" ref="G350:H350" si="130">G155</f>
        <v>0</v>
      </c>
      <c r="H350" s="268">
        <f t="shared" si="130"/>
        <v>0</v>
      </c>
    </row>
    <row r="351" spans="1:8" ht="15.6">
      <c r="A351" s="251"/>
      <c r="B351" s="228"/>
      <c r="C351" s="267"/>
      <c r="D351" s="481" t="s">
        <v>282</v>
      </c>
      <c r="E351" s="477"/>
      <c r="F351" s="478"/>
      <c r="G351" s="268">
        <f t="shared" ref="G351:H351" si="131">G174</f>
        <v>0</v>
      </c>
      <c r="H351" s="268">
        <f t="shared" si="131"/>
        <v>0</v>
      </c>
    </row>
    <row r="352" spans="1:8" ht="15.6">
      <c r="A352" s="251"/>
      <c r="B352" s="228"/>
      <c r="C352" s="267"/>
      <c r="D352" s="481" t="s">
        <v>283</v>
      </c>
      <c r="E352" s="477"/>
      <c r="F352" s="478"/>
      <c r="G352" s="268">
        <f t="shared" ref="G352:H352" si="132">G179</f>
        <v>0</v>
      </c>
      <c r="H352" s="268">
        <f t="shared" si="132"/>
        <v>0</v>
      </c>
    </row>
    <row r="353" spans="1:8" ht="15.6">
      <c r="A353" s="251"/>
      <c r="B353" s="228"/>
      <c r="C353" s="267"/>
      <c r="D353" s="481" t="s">
        <v>284</v>
      </c>
      <c r="E353" s="477"/>
      <c r="F353" s="478"/>
      <c r="G353" s="268">
        <f t="shared" ref="G353:H353" si="133">G215</f>
        <v>0</v>
      </c>
      <c r="H353" s="268">
        <f t="shared" si="133"/>
        <v>140</v>
      </c>
    </row>
    <row r="354" spans="1:8" ht="15.6">
      <c r="A354" s="251"/>
      <c r="B354" s="228"/>
      <c r="C354" s="267"/>
      <c r="D354" s="481" t="s">
        <v>80</v>
      </c>
      <c r="E354" s="477"/>
      <c r="F354" s="478"/>
      <c r="G354" s="268">
        <f t="shared" ref="G354:H354" si="134">G102+G279</f>
        <v>0</v>
      </c>
      <c r="H354" s="268">
        <f t="shared" si="134"/>
        <v>0</v>
      </c>
    </row>
    <row r="355" spans="1:8" ht="15.6">
      <c r="A355" s="251"/>
      <c r="B355" s="228"/>
      <c r="C355" s="267"/>
      <c r="D355" s="481" t="s">
        <v>285</v>
      </c>
      <c r="E355" s="477"/>
      <c r="F355" s="478"/>
      <c r="G355" s="268">
        <f t="shared" ref="G355:H355" si="135">G229+G205</f>
        <v>0</v>
      </c>
      <c r="H355" s="268">
        <f t="shared" si="135"/>
        <v>0</v>
      </c>
    </row>
    <row r="356" spans="1:8" ht="15.6">
      <c r="A356" s="251"/>
      <c r="B356" s="228"/>
      <c r="C356" s="267"/>
      <c r="D356" s="481" t="s">
        <v>242</v>
      </c>
      <c r="E356" s="477"/>
      <c r="F356" s="478"/>
      <c r="G356" s="268">
        <f t="shared" ref="G356:H356" si="136">G274</f>
        <v>0</v>
      </c>
      <c r="H356" s="268">
        <f t="shared" si="136"/>
        <v>0</v>
      </c>
    </row>
    <row r="357" spans="1:8" ht="15.6">
      <c r="A357" s="251"/>
      <c r="B357" s="228"/>
      <c r="C357" s="267"/>
      <c r="D357" s="481" t="s">
        <v>372</v>
      </c>
      <c r="E357" s="477"/>
      <c r="F357" s="478"/>
      <c r="G357" s="268">
        <f t="shared" ref="G357:H357" si="137">G144</f>
        <v>0</v>
      </c>
      <c r="H357" s="268">
        <f t="shared" si="137"/>
        <v>0</v>
      </c>
    </row>
    <row r="358" spans="1:8" ht="15.6">
      <c r="A358" s="251"/>
      <c r="B358" s="228"/>
      <c r="C358" s="267"/>
      <c r="D358" s="481" t="s">
        <v>219</v>
      </c>
      <c r="E358" s="477"/>
      <c r="F358" s="478"/>
      <c r="G358" s="268">
        <v>0</v>
      </c>
      <c r="H358" s="268">
        <v>0</v>
      </c>
    </row>
    <row r="359" spans="1:8" ht="15.6">
      <c r="A359" s="251"/>
      <c r="B359" s="228"/>
      <c r="C359" s="267"/>
      <c r="D359" s="481" t="s">
        <v>91</v>
      </c>
      <c r="E359" s="477"/>
      <c r="F359" s="478"/>
      <c r="G359" s="268">
        <f t="shared" ref="G359:H359" si="138">G58</f>
        <v>0</v>
      </c>
      <c r="H359" s="268">
        <f t="shared" si="138"/>
        <v>0</v>
      </c>
    </row>
    <row r="360" spans="1:8" ht="15.6">
      <c r="A360" s="251"/>
      <c r="B360" s="228"/>
      <c r="C360" s="267"/>
      <c r="D360" s="481" t="s">
        <v>286</v>
      </c>
      <c r="E360" s="477"/>
      <c r="F360" s="478"/>
      <c r="G360" s="268">
        <f t="shared" ref="G360:H360" si="139">G165</f>
        <v>0</v>
      </c>
      <c r="H360" s="268">
        <f t="shared" si="139"/>
        <v>0</v>
      </c>
    </row>
    <row r="361" spans="1:8" ht="15.6">
      <c r="A361" s="251"/>
      <c r="B361" s="228"/>
      <c r="C361" s="267"/>
      <c r="D361" s="246">
        <v>231</v>
      </c>
      <c r="E361" s="404"/>
      <c r="F361" s="405"/>
      <c r="G361" s="268">
        <f t="shared" ref="G361:H361" si="140">G284</f>
        <v>1000</v>
      </c>
      <c r="H361" s="268">
        <f t="shared" si="140"/>
        <v>0</v>
      </c>
    </row>
    <row r="362" spans="1:8" ht="15.6">
      <c r="A362" s="251"/>
      <c r="B362" s="228"/>
      <c r="C362" s="267"/>
      <c r="D362" s="246">
        <v>240</v>
      </c>
      <c r="E362" s="404"/>
      <c r="F362" s="405"/>
      <c r="G362" s="268">
        <f t="shared" ref="G362:H362" si="141">G57</f>
        <v>0</v>
      </c>
      <c r="H362" s="268">
        <f t="shared" si="141"/>
        <v>0</v>
      </c>
    </row>
    <row r="363" spans="1:8" ht="15.6">
      <c r="A363" s="251"/>
      <c r="B363" s="228"/>
      <c r="C363" s="267"/>
      <c r="D363" s="246">
        <v>242</v>
      </c>
      <c r="E363" s="406"/>
      <c r="F363" s="407"/>
      <c r="G363" s="268">
        <f t="shared" ref="G363:H363" si="142">G364+G365+G366</f>
        <v>0</v>
      </c>
      <c r="H363" s="268">
        <f t="shared" si="142"/>
        <v>0</v>
      </c>
    </row>
    <row r="364" spans="1:8" ht="15.6">
      <c r="A364" s="251"/>
      <c r="B364" s="228"/>
      <c r="C364" s="267"/>
      <c r="D364" s="481" t="s">
        <v>287</v>
      </c>
      <c r="E364" s="280"/>
      <c r="F364" s="281"/>
      <c r="G364" s="268">
        <f t="shared" ref="G364:H364" si="143">G159</f>
        <v>0</v>
      </c>
      <c r="H364" s="268">
        <f t="shared" si="143"/>
        <v>0</v>
      </c>
    </row>
    <row r="365" spans="1:8" ht="15.6">
      <c r="A365" s="251"/>
      <c r="B365" s="228"/>
      <c r="C365" s="267"/>
      <c r="D365" s="481" t="s">
        <v>288</v>
      </c>
      <c r="E365" s="280"/>
      <c r="F365" s="281"/>
      <c r="G365" s="268">
        <f t="shared" ref="G365:H365" si="144">G119</f>
        <v>0</v>
      </c>
      <c r="H365" s="268">
        <f t="shared" si="144"/>
        <v>0</v>
      </c>
    </row>
    <row r="366" spans="1:8" ht="15.6">
      <c r="A366" s="251"/>
      <c r="B366" s="259"/>
      <c r="C366" s="267"/>
      <c r="D366" s="481" t="s">
        <v>175</v>
      </c>
      <c r="E366" s="408"/>
      <c r="F366" s="409"/>
      <c r="G366" s="268">
        <f t="shared" ref="G366:H366" si="145">G160</f>
        <v>0</v>
      </c>
      <c r="H366" s="268">
        <f t="shared" si="145"/>
        <v>0</v>
      </c>
    </row>
    <row r="367" spans="1:8" ht="15.6">
      <c r="A367" s="251"/>
      <c r="B367" s="228"/>
      <c r="C367" s="267"/>
      <c r="D367" s="246">
        <v>251</v>
      </c>
      <c r="E367" s="404"/>
      <c r="F367" s="405"/>
      <c r="G367" s="268">
        <f t="shared" ref="G367:H367" si="146">G79+G270</f>
        <v>1076000</v>
      </c>
      <c r="H367" s="268">
        <f t="shared" si="146"/>
        <v>317050</v>
      </c>
    </row>
    <row r="368" spans="1:8" ht="15.6">
      <c r="A368" s="370"/>
      <c r="B368" s="371"/>
      <c r="C368" s="267"/>
      <c r="D368" s="246">
        <v>262</v>
      </c>
      <c r="E368" s="404"/>
      <c r="F368" s="405"/>
      <c r="G368" s="268">
        <f t="shared" ref="G368:H368" si="147">G276</f>
        <v>0</v>
      </c>
      <c r="H368" s="268">
        <f t="shared" si="147"/>
        <v>0</v>
      </c>
    </row>
    <row r="369" spans="1:8" ht="15.6">
      <c r="A369" s="481"/>
      <c r="B369" s="477"/>
      <c r="C369" s="267"/>
      <c r="D369" s="246">
        <v>263</v>
      </c>
      <c r="E369" s="404"/>
      <c r="F369" s="405"/>
      <c r="G369" s="268">
        <f t="shared" ref="G369:H369" si="148">G272</f>
        <v>84000</v>
      </c>
      <c r="H369" s="268">
        <f t="shared" si="148"/>
        <v>283</v>
      </c>
    </row>
    <row r="370" spans="1:8" ht="15.6">
      <c r="A370" s="251"/>
      <c r="B370" s="228"/>
      <c r="C370" s="252" t="s">
        <v>289</v>
      </c>
      <c r="D370" s="246">
        <v>290</v>
      </c>
      <c r="E370" s="404"/>
      <c r="F370" s="405"/>
      <c r="G370" s="269">
        <f t="shared" ref="G370:H370" si="149">G371+G372+G373+G374+G375+G376+G377+G378+G379</f>
        <v>1000</v>
      </c>
      <c r="H370" s="269">
        <f t="shared" si="149"/>
        <v>1116</v>
      </c>
    </row>
    <row r="371" spans="1:8" ht="15.6">
      <c r="A371" s="251"/>
      <c r="B371" s="228"/>
      <c r="C371" s="252"/>
      <c r="D371" s="255" t="s">
        <v>290</v>
      </c>
      <c r="E371" s="255"/>
      <c r="F371" s="255"/>
      <c r="G371" s="269">
        <f t="shared" ref="G371:H371" si="150">G60</f>
        <v>0</v>
      </c>
      <c r="H371" s="269">
        <f t="shared" si="150"/>
        <v>0</v>
      </c>
    </row>
    <row r="372" spans="1:8" ht="15.6">
      <c r="A372" s="251"/>
      <c r="B372" s="228"/>
      <c r="C372" s="252"/>
      <c r="D372" s="481" t="s">
        <v>231</v>
      </c>
      <c r="E372" s="477"/>
      <c r="F372" s="478"/>
      <c r="G372" s="269">
        <f t="shared" ref="G372:H372" si="151">G61+G254</f>
        <v>0</v>
      </c>
      <c r="H372" s="269">
        <f t="shared" si="151"/>
        <v>100</v>
      </c>
    </row>
    <row r="373" spans="1:8" ht="15.6">
      <c r="A373" s="251"/>
      <c r="B373" s="228"/>
      <c r="C373" s="252"/>
      <c r="D373" s="481" t="s">
        <v>291</v>
      </c>
      <c r="E373" s="477"/>
      <c r="F373" s="478"/>
      <c r="G373" s="269">
        <f t="shared" ref="G373:H373" si="152">G62+G255</f>
        <v>0</v>
      </c>
      <c r="H373" s="269">
        <f t="shared" si="152"/>
        <v>0</v>
      </c>
    </row>
    <row r="374" spans="1:8" ht="15.6">
      <c r="A374" s="251"/>
      <c r="B374" s="228"/>
      <c r="C374" s="252"/>
      <c r="D374" s="481" t="s">
        <v>101</v>
      </c>
      <c r="E374" s="477"/>
      <c r="F374" s="478"/>
      <c r="G374" s="269">
        <f t="shared" ref="G374:H374" si="153">G63+G256</f>
        <v>0</v>
      </c>
      <c r="H374" s="269">
        <f t="shared" si="153"/>
        <v>16</v>
      </c>
    </row>
    <row r="375" spans="1:8" ht="15.6">
      <c r="A375" s="251"/>
      <c r="B375" s="228"/>
      <c r="C375" s="252"/>
      <c r="D375" s="481" t="s">
        <v>233</v>
      </c>
      <c r="E375" s="477"/>
      <c r="F375" s="478"/>
      <c r="G375" s="250">
        <f t="shared" ref="G375:H375" si="154">G64+G257</f>
        <v>0</v>
      </c>
      <c r="H375" s="250">
        <f t="shared" si="154"/>
        <v>0</v>
      </c>
    </row>
    <row r="376" spans="1:8" ht="15.6">
      <c r="A376" s="251"/>
      <c r="B376" s="228"/>
      <c r="C376" s="252"/>
      <c r="D376" s="481" t="s">
        <v>292</v>
      </c>
      <c r="E376" s="477"/>
      <c r="F376" s="478"/>
      <c r="G376" s="250">
        <f t="shared" ref="G376:H376" si="155">G65</f>
        <v>0</v>
      </c>
      <c r="H376" s="250">
        <f t="shared" si="155"/>
        <v>0</v>
      </c>
    </row>
    <row r="377" spans="1:8" ht="15.6">
      <c r="A377" s="251"/>
      <c r="B377" s="228"/>
      <c r="C377" s="252"/>
      <c r="D377" s="481" t="s">
        <v>104</v>
      </c>
      <c r="E377" s="477"/>
      <c r="F377" s="478"/>
      <c r="G377" s="250">
        <f t="shared" ref="G377:H377" si="156">G66+G103+G116+G258+G280</f>
        <v>0</v>
      </c>
      <c r="H377" s="250">
        <f t="shared" si="156"/>
        <v>0</v>
      </c>
    </row>
    <row r="378" spans="1:8" ht="15.6">
      <c r="A378" s="251"/>
      <c r="B378" s="270"/>
      <c r="C378" s="252"/>
      <c r="D378" s="481" t="s">
        <v>293</v>
      </c>
      <c r="E378" s="477"/>
      <c r="F378" s="478"/>
      <c r="G378" s="250">
        <f t="shared" ref="G378:H378" si="157">G80</f>
        <v>1000</v>
      </c>
      <c r="H378" s="250">
        <f t="shared" si="157"/>
        <v>1000</v>
      </c>
    </row>
    <row r="379" spans="1:8" ht="15.6">
      <c r="A379" s="251"/>
      <c r="B379" s="270"/>
      <c r="C379" s="252"/>
      <c r="D379" s="481" t="s">
        <v>294</v>
      </c>
      <c r="E379" s="477"/>
      <c r="F379" s="478"/>
      <c r="G379" s="250">
        <f t="shared" ref="G379:H379" si="158">G84</f>
        <v>0</v>
      </c>
      <c r="H379" s="250">
        <f t="shared" si="158"/>
        <v>0</v>
      </c>
    </row>
    <row r="380" spans="1:8" ht="15.6">
      <c r="A380" s="251"/>
      <c r="B380" s="270"/>
      <c r="C380" s="252"/>
      <c r="D380" s="246">
        <v>310</v>
      </c>
      <c r="E380" s="404"/>
      <c r="F380" s="405"/>
      <c r="G380" s="250">
        <f t="shared" ref="G380:H380" si="159">G381+G382+G383+G384+G385+G386+G387+G388+G389+G390+G392+G391</f>
        <v>0</v>
      </c>
      <c r="H380" s="250">
        <f t="shared" si="159"/>
        <v>0</v>
      </c>
    </row>
    <row r="381" spans="1:8" ht="15.6">
      <c r="A381" s="251"/>
      <c r="B381" s="270"/>
      <c r="C381" s="252"/>
      <c r="D381" s="481" t="s">
        <v>295</v>
      </c>
      <c r="E381" s="477"/>
      <c r="F381" s="478"/>
      <c r="G381" s="250">
        <f t="shared" ref="G381:H381" si="160">G85</f>
        <v>0</v>
      </c>
      <c r="H381" s="250">
        <f t="shared" si="160"/>
        <v>0</v>
      </c>
    </row>
    <row r="382" spans="1:8" ht="15.6">
      <c r="A382" s="251"/>
      <c r="B382" s="270"/>
      <c r="C382" s="252"/>
      <c r="D382" s="481" t="s">
        <v>150</v>
      </c>
      <c r="E382" s="477"/>
      <c r="F382" s="478"/>
      <c r="G382" s="250">
        <f t="shared" ref="G382:H382" si="161">G230</f>
        <v>0</v>
      </c>
      <c r="H382" s="250">
        <f t="shared" si="161"/>
        <v>0</v>
      </c>
    </row>
    <row r="383" spans="1:8" ht="15.6">
      <c r="A383" s="251"/>
      <c r="B383" s="270"/>
      <c r="C383" s="252"/>
      <c r="D383" s="481" t="s">
        <v>377</v>
      </c>
      <c r="E383" s="477"/>
      <c r="F383" s="478"/>
      <c r="G383" s="250">
        <f t="shared" ref="G383" si="162">G261</f>
        <v>0</v>
      </c>
      <c r="H383" s="250">
        <v>0</v>
      </c>
    </row>
    <row r="384" spans="1:8" ht="15.6">
      <c r="A384" s="251"/>
      <c r="B384" s="271"/>
      <c r="C384" s="267"/>
      <c r="D384" s="481" t="s">
        <v>296</v>
      </c>
      <c r="E384" s="477"/>
      <c r="F384" s="478"/>
      <c r="G384" s="250">
        <f t="shared" ref="G384:H384" si="163">G137</f>
        <v>0</v>
      </c>
      <c r="H384" s="250">
        <f t="shared" si="163"/>
        <v>0</v>
      </c>
    </row>
    <row r="385" spans="1:9" ht="15.6">
      <c r="A385" s="251"/>
      <c r="B385" s="272"/>
      <c r="C385" s="273"/>
      <c r="D385" s="481" t="s">
        <v>297</v>
      </c>
      <c r="E385" s="477"/>
      <c r="F385" s="478"/>
      <c r="G385" s="250">
        <f t="shared" ref="G385:H385" si="164">G216</f>
        <v>0</v>
      </c>
      <c r="H385" s="250">
        <f t="shared" si="164"/>
        <v>0</v>
      </c>
    </row>
    <row r="386" spans="1:9" ht="15.6">
      <c r="A386" s="251"/>
      <c r="B386" s="270"/>
      <c r="C386" s="273"/>
      <c r="D386" s="481" t="s">
        <v>199</v>
      </c>
      <c r="E386" s="477"/>
      <c r="F386" s="478"/>
      <c r="G386" s="250">
        <f t="shared" ref="G386:H386" si="165">G195</f>
        <v>0</v>
      </c>
      <c r="H386" s="250">
        <f t="shared" si="165"/>
        <v>0</v>
      </c>
    </row>
    <row r="387" spans="1:9" ht="15.6">
      <c r="A387" s="251"/>
      <c r="B387" s="270"/>
      <c r="C387" s="273"/>
      <c r="D387" s="481" t="s">
        <v>298</v>
      </c>
      <c r="E387" s="477"/>
      <c r="F387" s="478"/>
      <c r="G387" s="250">
        <f t="shared" ref="G387:H387" si="166">G211</f>
        <v>0</v>
      </c>
      <c r="H387" s="250">
        <f t="shared" si="166"/>
        <v>0</v>
      </c>
    </row>
    <row r="388" spans="1:9" ht="15.6">
      <c r="A388" s="251"/>
      <c r="B388" s="270"/>
      <c r="C388" s="273"/>
      <c r="D388" s="481" t="s">
        <v>376</v>
      </c>
      <c r="E388" s="477"/>
      <c r="F388" s="478"/>
      <c r="G388" s="250">
        <f t="shared" ref="G388:H388" si="167">G154</f>
        <v>0</v>
      </c>
      <c r="H388" s="250">
        <f t="shared" si="167"/>
        <v>0</v>
      </c>
    </row>
    <row r="389" spans="1:9" ht="15.6">
      <c r="A389" s="251"/>
      <c r="B389" s="270"/>
      <c r="C389" s="273"/>
      <c r="D389" s="481" t="s">
        <v>248</v>
      </c>
      <c r="E389" s="477"/>
      <c r="F389" s="478"/>
      <c r="G389" s="250">
        <f t="shared" ref="G389:H389" si="168">G282</f>
        <v>0</v>
      </c>
      <c r="H389" s="250">
        <f t="shared" si="168"/>
        <v>0</v>
      </c>
    </row>
    <row r="390" spans="1:9" ht="15.6">
      <c r="A390" s="251"/>
      <c r="B390" s="270"/>
      <c r="C390" s="273"/>
      <c r="D390" s="481" t="s">
        <v>300</v>
      </c>
      <c r="E390" s="477"/>
      <c r="F390" s="478" t="s">
        <v>301</v>
      </c>
      <c r="G390" s="250">
        <f t="shared" ref="G390:H390" si="169">G68+G105+G175+G176+G187+G260+G206</f>
        <v>0</v>
      </c>
      <c r="H390" s="250">
        <f t="shared" si="169"/>
        <v>0</v>
      </c>
    </row>
    <row r="391" spans="1:9" ht="15.6">
      <c r="A391" s="251"/>
      <c r="B391" s="270"/>
      <c r="C391" s="273"/>
      <c r="D391" s="481" t="s">
        <v>419</v>
      </c>
      <c r="E391" s="477"/>
      <c r="F391" s="478"/>
      <c r="G391" s="250">
        <f t="shared" ref="G391:H391" si="170">G163</f>
        <v>0</v>
      </c>
      <c r="H391" s="250">
        <f t="shared" si="170"/>
        <v>0</v>
      </c>
    </row>
    <row r="392" spans="1:9" ht="15.6">
      <c r="A392" s="251"/>
      <c r="B392" s="270"/>
      <c r="C392" s="273"/>
      <c r="D392" s="481" t="s">
        <v>420</v>
      </c>
      <c r="E392" s="477"/>
      <c r="F392" s="478"/>
      <c r="G392" s="250">
        <f t="shared" ref="G392:H392" si="171">G222+G217+G164</f>
        <v>0</v>
      </c>
      <c r="H392" s="250">
        <f t="shared" si="171"/>
        <v>0</v>
      </c>
    </row>
    <row r="393" spans="1:9" ht="15.6">
      <c r="A393" s="251"/>
      <c r="B393" s="228"/>
      <c r="C393" s="252"/>
      <c r="D393" s="246">
        <v>340</v>
      </c>
      <c r="E393" s="404"/>
      <c r="F393" s="405"/>
      <c r="G393" s="250">
        <f t="shared" ref="G393:H393" si="172">G394+G395+G396+G397+G398+G399+G400+G401+G402+G403+G404+G405+G406+G407+G408</f>
        <v>11396</v>
      </c>
      <c r="H393" s="250">
        <f t="shared" si="172"/>
        <v>28</v>
      </c>
    </row>
    <row r="394" spans="1:9" ht="15.6">
      <c r="A394" s="251"/>
      <c r="B394" s="228"/>
      <c r="C394" s="252"/>
      <c r="D394" s="481" t="s">
        <v>152</v>
      </c>
      <c r="E394" s="477"/>
      <c r="F394" s="478"/>
      <c r="G394" s="250">
        <f t="shared" ref="G394:H394" si="173">G70+G108+G115+G263+G283+G133</f>
        <v>0</v>
      </c>
      <c r="H394" s="250">
        <f t="shared" si="173"/>
        <v>5</v>
      </c>
      <c r="I394" s="365"/>
    </row>
    <row r="395" spans="1:9" ht="15.6">
      <c r="A395" s="251"/>
      <c r="B395" s="228"/>
      <c r="C395" s="252"/>
      <c r="D395" s="481" t="s">
        <v>375</v>
      </c>
      <c r="E395" s="477"/>
      <c r="F395" s="478"/>
      <c r="G395" s="250">
        <f t="shared" ref="G395:H395" si="174">G117</f>
        <v>0</v>
      </c>
      <c r="H395" s="250">
        <f t="shared" si="174"/>
        <v>0</v>
      </c>
    </row>
    <row r="396" spans="1:9" ht="15.6">
      <c r="A396" s="251"/>
      <c r="B396" s="228"/>
      <c r="C396" s="274" t="e">
        <f>#REF!+#REF!</f>
        <v>#REF!</v>
      </c>
      <c r="D396" s="275" t="s">
        <v>302</v>
      </c>
      <c r="E396" s="276"/>
      <c r="F396" s="277"/>
      <c r="G396" s="250">
        <f t="shared" ref="G396:H396" si="175">G74+G110+G134+G190+G219+G267</f>
        <v>0</v>
      </c>
      <c r="H396" s="250">
        <f t="shared" si="175"/>
        <v>5</v>
      </c>
    </row>
    <row r="397" spans="1:9" ht="15.6">
      <c r="A397" s="251"/>
      <c r="B397" s="228"/>
      <c r="C397" s="278"/>
      <c r="D397" s="275" t="s">
        <v>303</v>
      </c>
      <c r="E397" s="276"/>
      <c r="F397" s="277"/>
      <c r="G397" s="250">
        <f t="shared" ref="G397:H397" si="176">G73+G109+G135+G266</f>
        <v>11396</v>
      </c>
      <c r="H397" s="250">
        <f t="shared" si="176"/>
        <v>13</v>
      </c>
    </row>
    <row r="398" spans="1:9" ht="15.6">
      <c r="A398" s="251"/>
      <c r="B398" s="228"/>
      <c r="C398" s="252"/>
      <c r="D398" s="481" t="s">
        <v>304</v>
      </c>
      <c r="E398" s="477"/>
      <c r="F398" s="478"/>
      <c r="G398" s="250">
        <f t="shared" ref="G398:H398" si="177">G72+G265</f>
        <v>0</v>
      </c>
      <c r="H398" s="250">
        <f t="shared" si="177"/>
        <v>0</v>
      </c>
    </row>
    <row r="399" spans="1:9" ht="15.6">
      <c r="A399" s="251"/>
      <c r="B399" s="228"/>
      <c r="C399" s="252"/>
      <c r="D399" s="481" t="s">
        <v>305</v>
      </c>
      <c r="E399" s="477"/>
      <c r="F399" s="478"/>
      <c r="G399" s="250">
        <f t="shared" ref="G399:H399" si="178">G77</f>
        <v>0</v>
      </c>
      <c r="H399" s="250">
        <f t="shared" si="178"/>
        <v>0</v>
      </c>
    </row>
    <row r="400" spans="1:9" ht="15.6">
      <c r="A400" s="251"/>
      <c r="B400" s="228"/>
      <c r="C400" s="252"/>
      <c r="D400" s="481" t="s">
        <v>306</v>
      </c>
      <c r="E400" s="477"/>
      <c r="F400" s="478"/>
      <c r="G400" s="250">
        <f t="shared" ref="G400:H400" si="179">G75+G268+G197</f>
        <v>0</v>
      </c>
      <c r="H400" s="250">
        <f t="shared" si="179"/>
        <v>0</v>
      </c>
    </row>
    <row r="401" spans="1:8" ht="15.6">
      <c r="A401" s="251"/>
      <c r="B401" s="228"/>
      <c r="C401" s="252"/>
      <c r="D401" s="479" t="s">
        <v>307</v>
      </c>
      <c r="E401" s="480"/>
      <c r="F401" s="482"/>
      <c r="G401" s="250">
        <f t="shared" ref="G401:H401" si="180">G71+G264</f>
        <v>0</v>
      </c>
      <c r="H401" s="250">
        <f t="shared" si="180"/>
        <v>5</v>
      </c>
    </row>
    <row r="402" spans="1:8" ht="15.75" customHeight="1">
      <c r="A402" s="251"/>
      <c r="B402" s="228"/>
      <c r="C402" s="252"/>
      <c r="D402" s="625" t="s">
        <v>308</v>
      </c>
      <c r="E402" s="626"/>
      <c r="F402" s="627"/>
      <c r="G402" s="250">
        <f t="shared" ref="G402:H402" si="181">G231</f>
        <v>0</v>
      </c>
      <c r="H402" s="250">
        <f t="shared" si="181"/>
        <v>0</v>
      </c>
    </row>
    <row r="403" spans="1:8" ht="15.6">
      <c r="A403" s="251"/>
      <c r="B403" s="228"/>
      <c r="C403" s="252"/>
      <c r="D403" s="481" t="s">
        <v>117</v>
      </c>
      <c r="E403" s="477"/>
      <c r="F403" s="478"/>
      <c r="G403" s="250">
        <f t="shared" ref="G403:H403" si="182">G76</f>
        <v>0</v>
      </c>
      <c r="H403" s="250">
        <f t="shared" si="182"/>
        <v>0</v>
      </c>
    </row>
    <row r="404" spans="1:8" ht="15.6">
      <c r="A404" s="251"/>
      <c r="B404" s="228"/>
      <c r="C404" s="252"/>
      <c r="D404" s="481" t="s">
        <v>207</v>
      </c>
      <c r="E404" s="477"/>
      <c r="F404" s="478"/>
      <c r="G404" s="250">
        <f t="shared" ref="G404:H404" si="183">G208</f>
        <v>0</v>
      </c>
      <c r="H404" s="250">
        <f t="shared" si="183"/>
        <v>0</v>
      </c>
    </row>
    <row r="405" spans="1:8" ht="15.6">
      <c r="A405" s="251"/>
      <c r="B405" s="228"/>
      <c r="C405" s="252"/>
      <c r="D405" s="255" t="s">
        <v>309</v>
      </c>
      <c r="E405" s="255"/>
      <c r="F405" s="279"/>
      <c r="G405" s="250">
        <f t="shared" ref="G405:H405" si="184">G201</f>
        <v>0</v>
      </c>
      <c r="H405" s="250">
        <f t="shared" si="184"/>
        <v>0</v>
      </c>
    </row>
    <row r="406" spans="1:8" ht="15.6">
      <c r="A406" s="251"/>
      <c r="B406" s="228"/>
      <c r="C406" s="252"/>
      <c r="D406" s="255" t="s">
        <v>310</v>
      </c>
      <c r="E406" s="255"/>
      <c r="F406" s="279"/>
      <c r="G406" s="250">
        <f t="shared" ref="G406:H406" si="185">G177</f>
        <v>0</v>
      </c>
      <c r="H406" s="250">
        <f t="shared" si="185"/>
        <v>0</v>
      </c>
    </row>
    <row r="407" spans="1:8" ht="15.6">
      <c r="A407" s="251"/>
      <c r="B407" s="228"/>
      <c r="C407" s="252"/>
      <c r="D407" s="481" t="s">
        <v>137</v>
      </c>
      <c r="E407" s="280"/>
      <c r="F407" s="281"/>
      <c r="G407" s="250">
        <f t="shared" ref="G407:H407" si="186">G113</f>
        <v>0</v>
      </c>
      <c r="H407" s="250">
        <f t="shared" si="186"/>
        <v>0</v>
      </c>
    </row>
    <row r="408" spans="1:8" ht="15.6">
      <c r="A408" s="251"/>
      <c r="B408" s="228"/>
      <c r="C408" s="252"/>
      <c r="D408" s="481" t="s">
        <v>311</v>
      </c>
      <c r="E408" s="280"/>
      <c r="F408" s="281"/>
      <c r="G408" s="250">
        <f t="shared" ref="G408:H408" si="187">G180</f>
        <v>0</v>
      </c>
      <c r="H408" s="250">
        <f t="shared" si="187"/>
        <v>0</v>
      </c>
    </row>
    <row r="409" spans="1:8" ht="15.6">
      <c r="A409" s="361"/>
      <c r="B409" s="282"/>
      <c r="C409" s="283"/>
      <c r="D409" s="284"/>
      <c r="E409" s="279"/>
      <c r="F409" s="279" t="s">
        <v>253</v>
      </c>
      <c r="G409" s="465">
        <f t="shared" ref="G409:H409" si="188">G292+G293+G294+G295+G297+G296+G306+G307+G331+G361+G362+G363+G367+G369+G370+G380+G393+G368</f>
        <v>7045953.3200000003</v>
      </c>
      <c r="H409" s="465">
        <f t="shared" si="188"/>
        <v>325372.53100000002</v>
      </c>
    </row>
    <row r="410" spans="1:8" ht="15.6">
      <c r="A410" s="285"/>
      <c r="B410" s="228"/>
      <c r="C410" s="252"/>
      <c r="D410" s="255"/>
      <c r="E410" s="255"/>
      <c r="F410" s="255"/>
      <c r="G410" s="286">
        <f t="shared" ref="G410:H410" si="189">G286</f>
        <v>104650</v>
      </c>
      <c r="H410" s="286">
        <f t="shared" si="189"/>
        <v>0</v>
      </c>
    </row>
    <row r="411" spans="1:8" ht="15.6">
      <c r="A411" s="287"/>
      <c r="B411" s="287"/>
      <c r="C411" s="287"/>
      <c r="D411" s="288" t="s">
        <v>16</v>
      </c>
      <c r="E411" s="289"/>
      <c r="F411" s="289"/>
      <c r="G411" s="466">
        <f t="shared" ref="G411:H411" si="190">G409+G410</f>
        <v>7150603.3200000003</v>
      </c>
      <c r="H411" s="466">
        <f t="shared" si="190"/>
        <v>325372.53100000002</v>
      </c>
    </row>
    <row r="412" spans="1:8" ht="15.6">
      <c r="A412" s="287"/>
      <c r="B412" s="287"/>
      <c r="C412" s="287"/>
      <c r="D412" s="288" t="s">
        <v>373</v>
      </c>
      <c r="E412" s="289"/>
      <c r="F412" s="289"/>
      <c r="G412" s="290">
        <f t="shared" ref="G412:H412" si="191">G411-G409</f>
        <v>104650</v>
      </c>
      <c r="H412" s="290">
        <f t="shared" si="191"/>
        <v>0</v>
      </c>
    </row>
    <row r="413" spans="1:8" ht="16.2" thickBot="1">
      <c r="A413" s="287"/>
      <c r="B413" s="228"/>
      <c r="C413" s="228"/>
      <c r="D413" s="228"/>
      <c r="E413" s="228"/>
      <c r="F413" s="228"/>
      <c r="G413" s="292"/>
      <c r="H413" s="292"/>
    </row>
    <row r="414" spans="1:8" ht="31.2">
      <c r="A414" s="228"/>
      <c r="B414" s="228"/>
      <c r="C414" s="294"/>
      <c r="D414" s="228"/>
      <c r="E414" s="295"/>
      <c r="F414" s="295"/>
      <c r="G414" s="296" t="s">
        <v>12</v>
      </c>
      <c r="H414" s="296" t="s">
        <v>13</v>
      </c>
    </row>
    <row r="415" spans="1:8" ht="15.6">
      <c r="A415" s="228"/>
      <c r="B415" s="298" t="s">
        <v>312</v>
      </c>
      <c r="C415" s="298" t="s">
        <v>313</v>
      </c>
      <c r="D415" s="298" t="s">
        <v>23</v>
      </c>
      <c r="E415" s="299">
        <v>23</v>
      </c>
      <c r="F415" s="300"/>
      <c r="G415" s="301">
        <v>81300</v>
      </c>
      <c r="H415" s="301">
        <v>81300</v>
      </c>
    </row>
    <row r="416" spans="1:8" ht="15.6">
      <c r="A416" s="302">
        <v>211</v>
      </c>
      <c r="B416" s="307"/>
      <c r="C416" s="303" t="e">
        <f>D416-B416</f>
        <v>#REF!</v>
      </c>
      <c r="D416" s="304" t="e">
        <f>#REF!</f>
        <v>#REF!</v>
      </c>
      <c r="E416" s="295"/>
      <c r="F416" s="305">
        <v>211</v>
      </c>
      <c r="G416" s="306">
        <f t="shared" ref="G416:H418" si="192">G91</f>
        <v>66764</v>
      </c>
      <c r="H416" s="306">
        <f t="shared" si="192"/>
        <v>66.5</v>
      </c>
    </row>
    <row r="417" spans="1:8" ht="15.6">
      <c r="A417" s="302">
        <v>212</v>
      </c>
      <c r="B417" s="307"/>
      <c r="C417" s="303" t="e">
        <f>D417-B417-#REF!</f>
        <v>#REF!</v>
      </c>
      <c r="D417" s="304" t="e">
        <f>#REF!</f>
        <v>#REF!</v>
      </c>
      <c r="E417" s="295"/>
      <c r="F417" s="305">
        <v>212</v>
      </c>
      <c r="G417" s="306">
        <f t="shared" si="192"/>
        <v>0</v>
      </c>
      <c r="H417" s="306">
        <f t="shared" si="192"/>
        <v>0</v>
      </c>
    </row>
    <row r="418" spans="1:8" ht="15.6">
      <c r="A418" s="302">
        <v>213</v>
      </c>
      <c r="B418" s="307"/>
      <c r="C418" s="303" t="e">
        <f>D418-B418-#REF!</f>
        <v>#REF!</v>
      </c>
      <c r="D418" s="304" t="e">
        <f>#REF!</f>
        <v>#REF!</v>
      </c>
      <c r="E418" s="295"/>
      <c r="F418" s="305">
        <v>213</v>
      </c>
      <c r="G418" s="306">
        <f t="shared" si="192"/>
        <v>21740</v>
      </c>
      <c r="H418" s="306">
        <f t="shared" si="192"/>
        <v>20.5</v>
      </c>
    </row>
    <row r="419" spans="1:8" ht="15.6">
      <c r="A419" s="302">
        <v>221</v>
      </c>
      <c r="B419" s="307"/>
      <c r="C419" s="303" t="e">
        <f>D419-B419-#REF!</f>
        <v>#REF!</v>
      </c>
      <c r="D419" s="304" t="e">
        <f>#REF!</f>
        <v>#REF!</v>
      </c>
      <c r="E419" s="295"/>
      <c r="F419" s="305">
        <v>221</v>
      </c>
      <c r="G419" s="306">
        <f t="shared" ref="G419:H420" si="193">G95</f>
        <v>0</v>
      </c>
      <c r="H419" s="306">
        <f t="shared" si="193"/>
        <v>0</v>
      </c>
    </row>
    <row r="420" spans="1:8" ht="15.6">
      <c r="A420" s="302">
        <v>222</v>
      </c>
      <c r="B420" s="304">
        <v>0</v>
      </c>
      <c r="C420" s="303" t="e">
        <f>D420-B420-#REF!</f>
        <v>#REF!</v>
      </c>
      <c r="D420" s="304" t="e">
        <f>#REF!</f>
        <v>#REF!</v>
      </c>
      <c r="E420" s="295"/>
      <c r="F420" s="305">
        <v>222</v>
      </c>
      <c r="G420" s="306">
        <f t="shared" si="193"/>
        <v>0</v>
      </c>
      <c r="H420" s="306">
        <f t="shared" si="193"/>
        <v>0</v>
      </c>
    </row>
    <row r="421" spans="1:8" ht="15.6">
      <c r="A421" s="302">
        <v>223</v>
      </c>
      <c r="B421" s="304" t="e">
        <f>B422</f>
        <v>#REF!</v>
      </c>
      <c r="C421" s="303" t="e">
        <f>D421-B421-#REF!</f>
        <v>#REF!</v>
      </c>
      <c r="D421" s="304" t="e">
        <f>#REF!</f>
        <v>#REF!</v>
      </c>
      <c r="E421" s="295"/>
      <c r="F421" s="305">
        <v>223</v>
      </c>
      <c r="G421" s="306">
        <f t="shared" ref="G421:H421" si="194">G422+G423</f>
        <v>0</v>
      </c>
      <c r="H421" s="306">
        <f t="shared" si="194"/>
        <v>0</v>
      </c>
    </row>
    <row r="422" spans="1:8" ht="15.6">
      <c r="A422" s="308" t="s">
        <v>314</v>
      </c>
      <c r="B422" s="307" t="e">
        <f>#REF!</f>
        <v>#REF!</v>
      </c>
      <c r="C422" s="303" t="e">
        <f>D422-B422-#REF!</f>
        <v>#REF!</v>
      </c>
      <c r="D422" s="304" t="e">
        <f>#REF!+#REF!</f>
        <v>#REF!</v>
      </c>
      <c r="E422" s="295"/>
      <c r="F422" s="309" t="s">
        <v>315</v>
      </c>
      <c r="G422" s="306">
        <f t="shared" ref="G422:H423" si="195">G98</f>
        <v>0</v>
      </c>
      <c r="H422" s="306">
        <f t="shared" si="195"/>
        <v>0</v>
      </c>
    </row>
    <row r="423" spans="1:8" ht="15.6">
      <c r="A423" s="302">
        <v>224</v>
      </c>
      <c r="B423" s="310">
        <v>0</v>
      </c>
      <c r="C423" s="303" t="e">
        <f>D423-B423</f>
        <v>#REF!</v>
      </c>
      <c r="D423" s="304" t="e">
        <f>#REF!</f>
        <v>#REF!</v>
      </c>
      <c r="E423" s="295"/>
      <c r="F423" s="309" t="s">
        <v>316</v>
      </c>
      <c r="G423" s="306">
        <f t="shared" si="195"/>
        <v>0</v>
      </c>
      <c r="H423" s="306">
        <f t="shared" si="195"/>
        <v>0</v>
      </c>
    </row>
    <row r="424" spans="1:8" ht="15.6">
      <c r="A424" s="302">
        <v>225</v>
      </c>
      <c r="B424" s="310" t="e">
        <f>B425+B426+B427+B428+B429</f>
        <v>#REF!</v>
      </c>
      <c r="C424" s="303" t="e">
        <f>D424-B424-#REF!</f>
        <v>#REF!</v>
      </c>
      <c r="D424" s="304" t="e">
        <f>#REF!</f>
        <v>#REF!</v>
      </c>
      <c r="E424" s="295"/>
      <c r="F424" s="305">
        <v>225</v>
      </c>
      <c r="G424" s="306">
        <f t="shared" ref="G424:H424" si="196">G101</f>
        <v>0</v>
      </c>
      <c r="H424" s="306">
        <f t="shared" si="196"/>
        <v>0</v>
      </c>
    </row>
    <row r="425" spans="1:8" ht="15.6">
      <c r="A425" s="308" t="s">
        <v>364</v>
      </c>
      <c r="B425" s="311" t="e">
        <f>#REF!</f>
        <v>#REF!</v>
      </c>
      <c r="C425" s="303" t="e">
        <f>D425-B425</f>
        <v>#REF!</v>
      </c>
      <c r="D425" s="304" t="e">
        <f>#REF!+#REF!</f>
        <v>#REF!</v>
      </c>
      <c r="E425" s="295"/>
      <c r="F425" s="305"/>
      <c r="G425" s="306"/>
      <c r="H425" s="306"/>
    </row>
    <row r="426" spans="1:8" ht="15.6">
      <c r="A426" s="308" t="s">
        <v>317</v>
      </c>
      <c r="B426" s="307" t="e">
        <f>#REF!</f>
        <v>#REF!</v>
      </c>
      <c r="C426" s="303" t="e">
        <f>D426-B426</f>
        <v>#REF!</v>
      </c>
      <c r="D426" s="304" t="e">
        <f>#REF!+#REF!</f>
        <v>#REF!</v>
      </c>
      <c r="E426" s="295"/>
      <c r="F426" s="305"/>
      <c r="G426" s="306"/>
      <c r="H426" s="306"/>
    </row>
    <row r="427" spans="1:8" ht="15.6">
      <c r="A427" s="308" t="s">
        <v>318</v>
      </c>
      <c r="B427" s="307" t="e">
        <f>#REF!</f>
        <v>#REF!</v>
      </c>
      <c r="C427" s="303" t="e">
        <f>D427-B427</f>
        <v>#REF!</v>
      </c>
      <c r="D427" s="304" t="e">
        <f>#REF!+#REF!</f>
        <v>#REF!</v>
      </c>
      <c r="E427" s="295"/>
      <c r="F427" s="305">
        <v>226</v>
      </c>
      <c r="G427" s="306">
        <f t="shared" ref="G427:H427" si="197">G102</f>
        <v>0</v>
      </c>
      <c r="H427" s="306">
        <f t="shared" si="197"/>
        <v>0</v>
      </c>
    </row>
    <row r="428" spans="1:8" ht="15.6">
      <c r="A428" s="308" t="s">
        <v>396</v>
      </c>
      <c r="B428" s="307" t="e">
        <f>#REF!</f>
        <v>#REF!</v>
      </c>
      <c r="C428" s="303">
        <v>0</v>
      </c>
      <c r="D428" s="304"/>
      <c r="E428" s="295"/>
      <c r="F428" s="305"/>
      <c r="G428" s="306"/>
      <c r="H428" s="306"/>
    </row>
    <row r="429" spans="1:8" ht="15.6">
      <c r="A429" s="308" t="s">
        <v>407</v>
      </c>
      <c r="B429" s="307" t="e">
        <f>#REF!</f>
        <v>#REF!</v>
      </c>
      <c r="C429" s="303" t="e">
        <f t="shared" ref="C429" si="198">D429-B429</f>
        <v>#REF!</v>
      </c>
      <c r="D429" s="304"/>
      <c r="E429" s="295"/>
      <c r="F429" s="305"/>
      <c r="G429" s="306"/>
      <c r="H429" s="306"/>
    </row>
    <row r="430" spans="1:8" ht="15.6">
      <c r="A430" s="302">
        <v>226</v>
      </c>
      <c r="B430" s="307">
        <f>B431</f>
        <v>0</v>
      </c>
      <c r="C430" s="303" t="e">
        <f>D430-B430-#REF!</f>
        <v>#REF!</v>
      </c>
      <c r="D430" s="304" t="e">
        <f>#REF!</f>
        <v>#REF!</v>
      </c>
      <c r="E430" s="295"/>
      <c r="F430" s="305">
        <v>290</v>
      </c>
      <c r="G430" s="306">
        <f t="shared" ref="G430:H430" si="199">G103</f>
        <v>0</v>
      </c>
      <c r="H430" s="306">
        <f t="shared" si="199"/>
        <v>0</v>
      </c>
    </row>
    <row r="431" spans="1:8" ht="15.6">
      <c r="A431" s="308" t="s">
        <v>319</v>
      </c>
      <c r="B431" s="307">
        <v>0</v>
      </c>
      <c r="C431" s="303" t="e">
        <f t="shared" ref="C431:C436" si="200">D431-B431</f>
        <v>#REF!</v>
      </c>
      <c r="D431" s="304" t="e">
        <f>#REF!+#REF!</f>
        <v>#REF!</v>
      </c>
      <c r="E431" s="295"/>
      <c r="F431" s="305">
        <v>310</v>
      </c>
      <c r="G431" s="306">
        <f t="shared" ref="G431:H431" si="201">G105</f>
        <v>0</v>
      </c>
      <c r="H431" s="306">
        <f t="shared" si="201"/>
        <v>0</v>
      </c>
    </row>
    <row r="432" spans="1:8" ht="15.6">
      <c r="A432" s="302">
        <v>231</v>
      </c>
      <c r="B432" s="310"/>
      <c r="C432" s="303" t="e">
        <f t="shared" si="200"/>
        <v>#REF!</v>
      </c>
      <c r="D432" s="304" t="e">
        <f>#REF!</f>
        <v>#REF!</v>
      </c>
      <c r="E432" s="295"/>
      <c r="F432" s="305">
        <v>340</v>
      </c>
      <c r="G432" s="306">
        <f t="shared" ref="G432:H432" si="202">G433+G434+G436</f>
        <v>11396</v>
      </c>
      <c r="H432" s="306">
        <f t="shared" si="202"/>
        <v>8</v>
      </c>
    </row>
    <row r="433" spans="1:9" ht="15.6">
      <c r="A433" s="302">
        <v>242</v>
      </c>
      <c r="B433" s="307"/>
      <c r="C433" s="303" t="e">
        <f t="shared" si="200"/>
        <v>#REF!</v>
      </c>
      <c r="D433" s="304" t="e">
        <f>#REF!</f>
        <v>#REF!</v>
      </c>
      <c r="E433" s="295"/>
      <c r="F433" s="305" t="s">
        <v>320</v>
      </c>
      <c r="G433" s="306">
        <f t="shared" ref="G433:H433" si="203">G108</f>
        <v>0</v>
      </c>
      <c r="H433" s="306">
        <f t="shared" si="203"/>
        <v>0</v>
      </c>
    </row>
    <row r="434" spans="1:9" ht="15.6">
      <c r="A434" s="302">
        <v>251</v>
      </c>
      <c r="B434" s="307"/>
      <c r="C434" s="303" t="e">
        <f t="shared" si="200"/>
        <v>#REF!</v>
      </c>
      <c r="D434" s="304" t="e">
        <f>#REF!</f>
        <v>#REF!</v>
      </c>
      <c r="E434" s="312" t="e">
        <f>#REF!+#REF!</f>
        <v>#REF!</v>
      </c>
      <c r="F434" s="313" t="s">
        <v>302</v>
      </c>
      <c r="G434" s="306">
        <f t="shared" ref="G434:H434" si="204">G110</f>
        <v>0</v>
      </c>
      <c r="H434" s="306">
        <f t="shared" si="204"/>
        <v>0</v>
      </c>
    </row>
    <row r="435" spans="1:9" ht="15.6">
      <c r="A435" s="302">
        <v>262</v>
      </c>
      <c r="B435" s="307"/>
      <c r="C435" s="303" t="e">
        <f t="shared" si="200"/>
        <v>#REF!</v>
      </c>
      <c r="D435" s="304" t="e">
        <f>#REF!</f>
        <v>#REF!</v>
      </c>
      <c r="E435" s="372"/>
      <c r="F435" s="313"/>
      <c r="G435" s="306"/>
      <c r="H435" s="306"/>
    </row>
    <row r="436" spans="1:9" ht="15.6">
      <c r="A436" s="302">
        <v>263</v>
      </c>
      <c r="B436" s="307"/>
      <c r="C436" s="303" t="e">
        <f t="shared" si="200"/>
        <v>#REF!</v>
      </c>
      <c r="D436" s="304" t="e">
        <f>#REF!</f>
        <v>#REF!</v>
      </c>
      <c r="E436" s="314"/>
      <c r="F436" s="313" t="s">
        <v>303</v>
      </c>
      <c r="G436" s="306">
        <f t="shared" ref="G436:H436" si="205">G109</f>
        <v>11396</v>
      </c>
      <c r="H436" s="306">
        <f t="shared" si="205"/>
        <v>8</v>
      </c>
    </row>
    <row r="437" spans="1:9" ht="15.6">
      <c r="A437" s="302">
        <v>290</v>
      </c>
      <c r="B437" s="310">
        <v>0</v>
      </c>
      <c r="C437" s="303" t="e">
        <f>D437-B437-#REF!</f>
        <v>#REF!</v>
      </c>
      <c r="D437" s="304" t="e">
        <f>#REF!</f>
        <v>#REF!</v>
      </c>
      <c r="E437" s="295"/>
      <c r="F437" s="315"/>
      <c r="G437" s="317"/>
      <c r="H437" s="317"/>
    </row>
    <row r="438" spans="1:9" ht="15.6">
      <c r="A438" s="302">
        <v>310</v>
      </c>
      <c r="B438" s="304" t="e">
        <f>B439+B441+B440</f>
        <v>#REF!</v>
      </c>
      <c r="C438" s="303" t="e">
        <f>D438-B438-#REF!</f>
        <v>#REF!</v>
      </c>
      <c r="D438" s="304" t="e">
        <f>#REF!</f>
        <v>#REF!</v>
      </c>
      <c r="E438" s="399" t="s">
        <v>253</v>
      </c>
      <c r="F438" s="400"/>
      <c r="G438" s="401">
        <f t="shared" ref="G438:H438" si="206">G416+G417+G418+G419+G420+G421+G424+G427+G430+G431+G432</f>
        <v>99900</v>
      </c>
      <c r="H438" s="401">
        <f t="shared" si="206"/>
        <v>95</v>
      </c>
    </row>
    <row r="439" spans="1:9" ht="15.6">
      <c r="A439" s="308" t="s">
        <v>365</v>
      </c>
      <c r="B439" s="307">
        <v>0</v>
      </c>
      <c r="C439" s="303">
        <v>0</v>
      </c>
      <c r="D439" s="366" t="e">
        <f>#REF!</f>
        <v>#REF!</v>
      </c>
      <c r="E439" s="295"/>
      <c r="F439" s="322"/>
      <c r="G439" s="317"/>
      <c r="H439" s="317"/>
      <c r="I439" s="321"/>
    </row>
    <row r="440" spans="1:9" ht="15.6">
      <c r="A440" s="308" t="s">
        <v>415</v>
      </c>
      <c r="B440" s="307">
        <v>0</v>
      </c>
      <c r="C440" s="303"/>
      <c r="D440" s="366"/>
      <c r="E440" s="295"/>
      <c r="F440" s="322"/>
      <c r="G440" s="317"/>
      <c r="H440" s="317"/>
      <c r="I440" s="321"/>
    </row>
    <row r="441" spans="1:9" ht="15.6">
      <c r="A441" s="308" t="s">
        <v>299</v>
      </c>
      <c r="B441" s="311" t="e">
        <f>#REF!</f>
        <v>#REF!</v>
      </c>
      <c r="C441" s="303" t="e">
        <f>D441-B441</f>
        <v>#REF!</v>
      </c>
      <c r="D441" s="366" t="e">
        <f>#REF!</f>
        <v>#REF!</v>
      </c>
      <c r="E441" s="228"/>
      <c r="F441" s="282"/>
      <c r="G441" s="292"/>
      <c r="H441" s="292"/>
      <c r="I441" s="321"/>
    </row>
    <row r="442" spans="1:9" ht="15.6">
      <c r="A442" s="302">
        <v>340</v>
      </c>
      <c r="B442" s="310" t="e">
        <f>B443</f>
        <v>#REF!</v>
      </c>
      <c r="C442" s="303" t="e">
        <f>D442-B442-#REF!</f>
        <v>#REF!</v>
      </c>
      <c r="D442" s="366" t="e">
        <f>#REF!</f>
        <v>#REF!</v>
      </c>
      <c r="E442" s="228"/>
      <c r="F442" s="228"/>
      <c r="G442" s="292"/>
      <c r="H442" s="292"/>
      <c r="I442" s="321"/>
    </row>
    <row r="443" spans="1:9" ht="15.6">
      <c r="A443" s="308" t="s">
        <v>320</v>
      </c>
      <c r="B443" s="307" t="e">
        <f>#REF!</f>
        <v>#REF!</v>
      </c>
      <c r="C443" s="363" t="e">
        <f>D443-B443-#REF!</f>
        <v>#REF!</v>
      </c>
      <c r="D443" s="367" t="e">
        <f>#REF!+#REF!</f>
        <v>#REF!</v>
      </c>
      <c r="E443" s="259"/>
      <c r="F443" s="321"/>
      <c r="G443" s="292"/>
      <c r="H443" s="292"/>
      <c r="I443" s="321"/>
    </row>
    <row r="444" spans="1:9" ht="15.6">
      <c r="A444" s="308"/>
      <c r="B444" s="318" t="e">
        <f>B424+B430+B416+B417+B418+B419+B420+B421+B423+B432+B433+B434+B436+B437+B438+B442+B435</f>
        <v>#REF!</v>
      </c>
      <c r="C444" s="423" t="e">
        <f>D444-B444-#REF!</f>
        <v>#REF!</v>
      </c>
      <c r="D444" s="422" t="e">
        <f t="shared" ref="D444" si="207">D424+D430+D416+D417+D418+D419+D420+D421+D423+D432+D433+D434+D436+D437+D438+D442+D435</f>
        <v>#REF!</v>
      </c>
      <c r="E444" s="321"/>
      <c r="F444" s="321"/>
      <c r="G444" s="316"/>
      <c r="H444" s="316"/>
      <c r="I444" s="321"/>
    </row>
    <row r="445" spans="1:9">
      <c r="B445" s="319"/>
      <c r="E445" s="321"/>
      <c r="F445" s="496" t="s">
        <v>389</v>
      </c>
      <c r="G445" s="321"/>
      <c r="H445" s="321"/>
      <c r="I445" s="321"/>
    </row>
    <row r="446" spans="1:9">
      <c r="A446" s="319"/>
      <c r="C446" s="362" t="e">
        <f>C416+C417+C418+C419+C420+C421+C423+C424+C430+C432+C433+C434+C435+C436+C437+C438+C442</f>
        <v>#REF!</v>
      </c>
      <c r="E446" s="350"/>
      <c r="F446" s="350"/>
      <c r="G446" s="350"/>
      <c r="H446" s="350"/>
    </row>
    <row r="447" spans="1:9">
      <c r="A447" s="350"/>
      <c r="B447" s="350"/>
      <c r="C447" s="350"/>
      <c r="D447" s="350"/>
      <c r="E447" s="350"/>
      <c r="F447" s="350"/>
      <c r="G447" s="350"/>
      <c r="H447" s="350"/>
    </row>
    <row r="448" spans="1:9" ht="18">
      <c r="A448" s="324" t="s">
        <v>321</v>
      </c>
    </row>
    <row r="449" spans="1:8">
      <c r="A449" s="325" t="s">
        <v>322</v>
      </c>
      <c r="B449" s="326" t="e">
        <f>B450+B452</f>
        <v>#REF!</v>
      </c>
      <c r="C449" s="327"/>
      <c r="D449" s="327"/>
      <c r="E449" s="327"/>
      <c r="F449" s="328" t="s">
        <v>323</v>
      </c>
      <c r="G449" s="326">
        <f t="shared" ref="G449:H449" si="208">G450+G452+G454</f>
        <v>0</v>
      </c>
      <c r="H449" s="326">
        <f t="shared" si="208"/>
        <v>0</v>
      </c>
    </row>
    <row r="450" spans="1:8">
      <c r="A450" s="329">
        <v>121</v>
      </c>
      <c r="B450" s="330" t="e">
        <f>B451</f>
        <v>#REF!</v>
      </c>
      <c r="C450" s="323"/>
      <c r="D450" s="323"/>
      <c r="E450" s="323"/>
      <c r="F450" s="384">
        <v>121</v>
      </c>
      <c r="G450" s="390">
        <f t="shared" ref="G450:H450" si="209">G451</f>
        <v>0</v>
      </c>
      <c r="H450" s="390">
        <f t="shared" si="209"/>
        <v>0</v>
      </c>
    </row>
    <row r="451" spans="1:8">
      <c r="A451" s="322">
        <v>211</v>
      </c>
      <c r="B451" s="323" t="e">
        <f>#REF!</f>
        <v>#REF!</v>
      </c>
      <c r="C451" s="323"/>
      <c r="D451" s="323"/>
      <c r="E451" s="323"/>
      <c r="F451" s="385">
        <v>211</v>
      </c>
      <c r="G451" s="391">
        <f t="shared" ref="G451:H451" si="210">G9</f>
        <v>0</v>
      </c>
      <c r="H451" s="391">
        <f t="shared" si="210"/>
        <v>0</v>
      </c>
    </row>
    <row r="452" spans="1:8">
      <c r="A452" s="329">
        <v>129</v>
      </c>
      <c r="B452" s="330" t="e">
        <f>B453</f>
        <v>#REF!</v>
      </c>
      <c r="C452" s="323"/>
      <c r="D452" s="323"/>
      <c r="E452" s="323"/>
      <c r="F452" s="384">
        <v>129</v>
      </c>
      <c r="G452" s="390">
        <f t="shared" ref="G452:H452" si="211">G453</f>
        <v>0</v>
      </c>
      <c r="H452" s="390">
        <f t="shared" si="211"/>
        <v>0</v>
      </c>
    </row>
    <row r="453" spans="1:8">
      <c r="A453" s="322">
        <v>213</v>
      </c>
      <c r="B453" s="323" t="e">
        <f>#REF!</f>
        <v>#REF!</v>
      </c>
      <c r="C453" s="323"/>
      <c r="D453" s="323"/>
      <c r="E453" s="323"/>
      <c r="F453" s="385">
        <v>213</v>
      </c>
      <c r="G453" s="391">
        <f t="shared" ref="G453:H453" si="212">G11</f>
        <v>0</v>
      </c>
      <c r="H453" s="391">
        <f t="shared" si="212"/>
        <v>0</v>
      </c>
    </row>
    <row r="454" spans="1:8">
      <c r="A454" s="329">
        <v>122</v>
      </c>
      <c r="B454" s="330">
        <v>0</v>
      </c>
      <c r="C454" s="323"/>
      <c r="D454" s="323"/>
      <c r="E454" s="323"/>
      <c r="F454" s="384">
        <v>122</v>
      </c>
      <c r="G454" s="390">
        <f t="shared" ref="G454:H454" si="213">G455</f>
        <v>0</v>
      </c>
      <c r="H454" s="390">
        <f t="shared" si="213"/>
        <v>0</v>
      </c>
    </row>
    <row r="455" spans="1:8">
      <c r="A455" s="322">
        <v>212</v>
      </c>
      <c r="B455" s="323" t="e">
        <f>#REF!</f>
        <v>#REF!</v>
      </c>
      <c r="C455" s="323"/>
      <c r="D455" s="323"/>
      <c r="E455" s="323"/>
      <c r="F455" s="385">
        <v>212</v>
      </c>
      <c r="G455" s="391">
        <f t="shared" ref="G455:H455" si="214">G10</f>
        <v>0</v>
      </c>
      <c r="H455" s="391">
        <f t="shared" si="214"/>
        <v>0</v>
      </c>
    </row>
    <row r="456" spans="1:8">
      <c r="A456" s="331" t="s">
        <v>324</v>
      </c>
      <c r="B456" s="332" t="e">
        <f>B457+B459+B461+B463+B466+B476+B478+B480+B482+B484</f>
        <v>#REF!</v>
      </c>
      <c r="C456" s="323"/>
      <c r="D456" s="323"/>
      <c r="E456" s="323"/>
      <c r="F456" s="386" t="s">
        <v>324</v>
      </c>
      <c r="G456" s="392">
        <f t="shared" ref="G456:H456" si="215">G457+G459+G461+G463+G466+G476+G478+G480+G482+G484</f>
        <v>1010000</v>
      </c>
      <c r="H456" s="392">
        <f t="shared" si="215"/>
        <v>318098</v>
      </c>
    </row>
    <row r="457" spans="1:8">
      <c r="A457" s="329">
        <v>121</v>
      </c>
      <c r="B457" s="330" t="e">
        <f>B458</f>
        <v>#REF!</v>
      </c>
      <c r="C457" s="323"/>
      <c r="D457" s="323"/>
      <c r="E457" s="323"/>
      <c r="F457" s="384">
        <v>121</v>
      </c>
      <c r="G457" s="390">
        <f t="shared" ref="G457:H457" si="216">G458</f>
        <v>550000</v>
      </c>
      <c r="H457" s="390">
        <f t="shared" si="216"/>
        <v>1325</v>
      </c>
    </row>
    <row r="458" spans="1:8">
      <c r="A458" s="322">
        <v>211</v>
      </c>
      <c r="B458" s="320" t="e">
        <f>#REF!+#REF!</f>
        <v>#REF!</v>
      </c>
      <c r="C458" s="323"/>
      <c r="D458" s="323"/>
      <c r="E458" s="323"/>
      <c r="F458" s="385">
        <v>211</v>
      </c>
      <c r="G458" s="391">
        <f t="shared" ref="G458:H458" si="217">G15+G21</f>
        <v>550000</v>
      </c>
      <c r="H458" s="391">
        <f t="shared" si="217"/>
        <v>1325</v>
      </c>
    </row>
    <row r="459" spans="1:8">
      <c r="A459" s="329">
        <v>129</v>
      </c>
      <c r="B459" s="330" t="e">
        <f>B460</f>
        <v>#REF!</v>
      </c>
      <c r="C459" s="323"/>
      <c r="D459" s="323"/>
      <c r="E459" s="323"/>
      <c r="F459" s="384">
        <v>129</v>
      </c>
      <c r="G459" s="390">
        <f t="shared" ref="G459:H459" si="218">G460</f>
        <v>144000</v>
      </c>
      <c r="H459" s="390">
        <f t="shared" si="218"/>
        <v>400</v>
      </c>
    </row>
    <row r="460" spans="1:8">
      <c r="A460" s="322">
        <v>213</v>
      </c>
      <c r="B460" s="320" t="e">
        <f>#REF!+#REF!</f>
        <v>#REF!</v>
      </c>
      <c r="C460" s="323"/>
      <c r="D460" s="323"/>
      <c r="E460" s="323"/>
      <c r="F460" s="385">
        <v>213</v>
      </c>
      <c r="G460" s="391">
        <f t="shared" ref="G460:H460" si="219">G17+G25</f>
        <v>144000</v>
      </c>
      <c r="H460" s="391">
        <f t="shared" si="219"/>
        <v>400</v>
      </c>
    </row>
    <row r="461" spans="1:8">
      <c r="A461" s="329">
        <v>122</v>
      </c>
      <c r="B461" s="330" t="e">
        <f>B462</f>
        <v>#REF!</v>
      </c>
      <c r="C461" s="323"/>
      <c r="D461" s="323"/>
      <c r="E461" s="323"/>
      <c r="F461" s="384">
        <v>122</v>
      </c>
      <c r="G461" s="390">
        <f t="shared" ref="G461:H461" si="220">G462</f>
        <v>0</v>
      </c>
      <c r="H461" s="390">
        <f t="shared" si="220"/>
        <v>0</v>
      </c>
    </row>
    <row r="462" spans="1:8">
      <c r="A462" s="333">
        <v>212</v>
      </c>
      <c r="B462" s="320" t="e">
        <f>#REF!+#REF!</f>
        <v>#REF!</v>
      </c>
      <c r="C462" s="323"/>
      <c r="D462" s="323"/>
      <c r="E462" s="323"/>
      <c r="F462" s="385">
        <v>212</v>
      </c>
      <c r="G462" s="391">
        <f t="shared" ref="G462:H462" si="221">G16+G24</f>
        <v>0</v>
      </c>
      <c r="H462" s="391">
        <f t="shared" si="221"/>
        <v>0</v>
      </c>
    </row>
    <row r="463" spans="1:8">
      <c r="A463" s="329">
        <v>242</v>
      </c>
      <c r="B463" s="330" t="e">
        <f>B464+B465</f>
        <v>#REF!</v>
      </c>
      <c r="C463" s="323"/>
      <c r="D463" s="323"/>
      <c r="E463" s="323"/>
      <c r="F463" s="384">
        <v>242</v>
      </c>
      <c r="G463" s="390">
        <f t="shared" ref="G463:H463" si="222">G464+G465</f>
        <v>0</v>
      </c>
      <c r="H463" s="390">
        <f t="shared" si="222"/>
        <v>106</v>
      </c>
    </row>
    <row r="464" spans="1:8">
      <c r="A464" s="333">
        <v>221</v>
      </c>
      <c r="B464" s="323" t="e">
        <f>#REF!</f>
        <v>#REF!</v>
      </c>
      <c r="C464" s="323"/>
      <c r="D464" s="323"/>
      <c r="E464" s="323"/>
      <c r="F464" s="385">
        <v>221</v>
      </c>
      <c r="G464" s="391">
        <f t="shared" ref="G464:H464" si="223">G29</f>
        <v>0</v>
      </c>
      <c r="H464" s="391">
        <f t="shared" si="223"/>
        <v>100</v>
      </c>
    </row>
    <row r="465" spans="1:8">
      <c r="A465" s="333">
        <v>226</v>
      </c>
      <c r="B465" s="323" t="e">
        <f>#REF!</f>
        <v>#REF!</v>
      </c>
      <c r="C465" s="323"/>
      <c r="D465" s="323"/>
      <c r="E465" s="323"/>
      <c r="F465" s="385">
        <v>226</v>
      </c>
      <c r="G465" s="391">
        <f t="shared" ref="G465:H465" si="224">G46</f>
        <v>0</v>
      </c>
      <c r="H465" s="391">
        <f t="shared" si="224"/>
        <v>6</v>
      </c>
    </row>
    <row r="466" spans="1:8">
      <c r="A466" s="329">
        <v>244</v>
      </c>
      <c r="B466" s="330" t="e">
        <f>B467+B468+B469+B470+B471+B472+B473+B474+B475</f>
        <v>#REF!</v>
      </c>
      <c r="C466" s="323"/>
      <c r="D466" s="323"/>
      <c r="E466" s="323"/>
      <c r="F466" s="384">
        <v>244</v>
      </c>
      <c r="G466" s="390">
        <f t="shared" ref="G466:H466" si="225">G467+G468+G469+G470+G471+G472+G473+G474+G475</f>
        <v>0</v>
      </c>
      <c r="H466" s="390">
        <f t="shared" si="225"/>
        <v>151</v>
      </c>
    </row>
    <row r="467" spans="1:8">
      <c r="A467" s="333">
        <v>221</v>
      </c>
      <c r="B467" s="323" t="e">
        <f>#REF!</f>
        <v>#REF!</v>
      </c>
      <c r="C467" s="323"/>
      <c r="D467" s="323"/>
      <c r="E467" s="323"/>
      <c r="F467" s="385">
        <v>221</v>
      </c>
      <c r="G467" s="391">
        <f t="shared" ref="G467:H469" si="226">G30</f>
        <v>0</v>
      </c>
      <c r="H467" s="391">
        <f t="shared" si="226"/>
        <v>1</v>
      </c>
    </row>
    <row r="468" spans="1:8">
      <c r="A468" s="333">
        <v>222</v>
      </c>
      <c r="B468" s="323" t="e">
        <f>#REF!</f>
        <v>#REF!</v>
      </c>
      <c r="C468" s="323"/>
      <c r="D468" s="323"/>
      <c r="E468" s="323"/>
      <c r="F468" s="385">
        <v>222</v>
      </c>
      <c r="G468" s="391">
        <f t="shared" si="226"/>
        <v>0</v>
      </c>
      <c r="H468" s="391">
        <f t="shared" si="226"/>
        <v>0</v>
      </c>
    </row>
    <row r="469" spans="1:8">
      <c r="A469" s="333">
        <v>223</v>
      </c>
      <c r="B469" s="323" t="e">
        <f>#REF!</f>
        <v>#REF!</v>
      </c>
      <c r="C469" s="323"/>
      <c r="D469" s="323"/>
      <c r="E469" s="323"/>
      <c r="F469" s="385">
        <v>223</v>
      </c>
      <c r="G469" s="391">
        <f t="shared" si="226"/>
        <v>0</v>
      </c>
      <c r="H469" s="391">
        <f t="shared" si="226"/>
        <v>110</v>
      </c>
    </row>
    <row r="470" spans="1:8">
      <c r="A470" s="333">
        <v>224</v>
      </c>
      <c r="B470" s="323" t="e">
        <f>#REF!</f>
        <v>#REF!</v>
      </c>
      <c r="C470" s="323"/>
      <c r="D470" s="323"/>
      <c r="E470" s="323"/>
      <c r="F470" s="385">
        <v>224</v>
      </c>
      <c r="G470" s="391">
        <f t="shared" ref="G470:H471" si="227">G39</f>
        <v>0</v>
      </c>
      <c r="H470" s="391">
        <f t="shared" si="227"/>
        <v>0</v>
      </c>
    </row>
    <row r="471" spans="1:8">
      <c r="A471" s="333">
        <v>225</v>
      </c>
      <c r="B471" s="323" t="e">
        <f>#REF!</f>
        <v>#REF!</v>
      </c>
      <c r="C471" s="323"/>
      <c r="D471" s="323"/>
      <c r="E471" s="323"/>
      <c r="F471" s="385">
        <v>225</v>
      </c>
      <c r="G471" s="391">
        <f t="shared" si="227"/>
        <v>0</v>
      </c>
      <c r="H471" s="391">
        <f t="shared" si="227"/>
        <v>20</v>
      </c>
    </row>
    <row r="472" spans="1:8">
      <c r="A472" s="333">
        <v>226</v>
      </c>
      <c r="B472" s="323" t="e">
        <f>#REF!</f>
        <v>#REF!</v>
      </c>
      <c r="C472" s="323"/>
      <c r="D472" s="323"/>
      <c r="E472" s="323"/>
      <c r="F472" s="385">
        <v>226</v>
      </c>
      <c r="G472" s="391">
        <f t="shared" ref="G472:H472" si="228">G47</f>
        <v>0</v>
      </c>
      <c r="H472" s="391">
        <f t="shared" si="228"/>
        <v>0</v>
      </c>
    </row>
    <row r="473" spans="1:8">
      <c r="A473" s="321">
        <v>290</v>
      </c>
      <c r="B473" s="320" t="e">
        <f>#REF!</f>
        <v>#REF!</v>
      </c>
      <c r="C473" s="323"/>
      <c r="D473" s="323"/>
      <c r="E473" s="323"/>
      <c r="F473" s="385">
        <v>290</v>
      </c>
      <c r="G473" s="391">
        <f t="shared" ref="G473:H473" si="229">G66</f>
        <v>0</v>
      </c>
      <c r="H473" s="391">
        <f t="shared" si="229"/>
        <v>0</v>
      </c>
    </row>
    <row r="474" spans="1:8">
      <c r="A474" s="321">
        <v>310</v>
      </c>
      <c r="B474" s="320" t="e">
        <f>#REF!</f>
        <v>#REF!</v>
      </c>
      <c r="C474" s="323"/>
      <c r="D474" s="323"/>
      <c r="E474" s="323"/>
      <c r="F474" s="385">
        <v>310</v>
      </c>
      <c r="G474" s="391">
        <f t="shared" ref="G474:H475" si="230">G68</f>
        <v>0</v>
      </c>
      <c r="H474" s="391">
        <f t="shared" si="230"/>
        <v>0</v>
      </c>
    </row>
    <row r="475" spans="1:8">
      <c r="A475" s="321">
        <v>340</v>
      </c>
      <c r="B475" s="320" t="e">
        <f>#REF!</f>
        <v>#REF!</v>
      </c>
      <c r="C475" s="323"/>
      <c r="D475" s="323"/>
      <c r="E475" s="323"/>
      <c r="F475" s="385">
        <v>340</v>
      </c>
      <c r="G475" s="391">
        <f t="shared" si="230"/>
        <v>0</v>
      </c>
      <c r="H475" s="391">
        <f t="shared" si="230"/>
        <v>20</v>
      </c>
    </row>
    <row r="476" spans="1:8">
      <c r="A476" s="329">
        <v>831</v>
      </c>
      <c r="B476" s="330" t="e">
        <f>B477</f>
        <v>#REF!</v>
      </c>
      <c r="C476" s="323"/>
      <c r="D476" s="323"/>
      <c r="E476" s="323"/>
      <c r="F476" s="384">
        <v>831</v>
      </c>
      <c r="G476" s="390">
        <f t="shared" ref="G476:H476" si="231">G477</f>
        <v>0</v>
      </c>
      <c r="H476" s="390">
        <f t="shared" si="231"/>
        <v>0</v>
      </c>
    </row>
    <row r="477" spans="1:8">
      <c r="A477" s="321">
        <v>290</v>
      </c>
      <c r="B477" s="320" t="e">
        <f>#REF!</f>
        <v>#REF!</v>
      </c>
      <c r="C477" s="323"/>
      <c r="D477" s="323"/>
      <c r="E477" s="323"/>
      <c r="F477" s="385">
        <v>290</v>
      </c>
      <c r="G477" s="391">
        <f t="shared" ref="G477:H477" si="232">G60</f>
        <v>0</v>
      </c>
      <c r="H477" s="391">
        <f t="shared" si="232"/>
        <v>0</v>
      </c>
    </row>
    <row r="478" spans="1:8">
      <c r="A478" s="329">
        <v>851</v>
      </c>
      <c r="B478" s="330" t="e">
        <f>B479</f>
        <v>#REF!</v>
      </c>
      <c r="C478" s="323"/>
      <c r="D478" s="323"/>
      <c r="E478" s="323"/>
      <c r="F478" s="384">
        <v>851</v>
      </c>
      <c r="G478" s="390">
        <f t="shared" ref="G478:H478" si="233">G479</f>
        <v>0</v>
      </c>
      <c r="H478" s="390">
        <f t="shared" si="233"/>
        <v>100</v>
      </c>
    </row>
    <row r="479" spans="1:8">
      <c r="A479" s="321">
        <v>290</v>
      </c>
      <c r="B479" s="320" t="e">
        <f>#REF!+#REF!</f>
        <v>#REF!</v>
      </c>
      <c r="C479" s="323"/>
      <c r="D479" s="323"/>
      <c r="E479" s="323"/>
      <c r="F479" s="385">
        <v>290</v>
      </c>
      <c r="G479" s="391">
        <f t="shared" ref="G479:H479" si="234">G61+G62</f>
        <v>0</v>
      </c>
      <c r="H479" s="391">
        <f t="shared" si="234"/>
        <v>100</v>
      </c>
    </row>
    <row r="480" spans="1:8">
      <c r="A480" s="329">
        <v>852</v>
      </c>
      <c r="B480" s="330" t="e">
        <f>B481</f>
        <v>#REF!</v>
      </c>
      <c r="C480" s="323"/>
      <c r="D480" s="323"/>
      <c r="E480" s="323"/>
      <c r="F480" s="384">
        <v>852</v>
      </c>
      <c r="G480" s="390">
        <f t="shared" ref="G480:H480" si="235">G481</f>
        <v>0</v>
      </c>
      <c r="H480" s="390">
        <f t="shared" si="235"/>
        <v>16</v>
      </c>
    </row>
    <row r="481" spans="1:8">
      <c r="A481" s="334">
        <v>290</v>
      </c>
      <c r="B481" s="320" t="e">
        <f>#REF!</f>
        <v>#REF!</v>
      </c>
      <c r="C481" s="323"/>
      <c r="D481" s="323"/>
      <c r="E481" s="323"/>
      <c r="F481" s="385">
        <v>290</v>
      </c>
      <c r="G481" s="391">
        <f t="shared" ref="G481:H481" si="236">G63</f>
        <v>0</v>
      </c>
      <c r="H481" s="391">
        <f t="shared" si="236"/>
        <v>16</v>
      </c>
    </row>
    <row r="482" spans="1:8">
      <c r="A482" s="329">
        <v>853</v>
      </c>
      <c r="B482" s="330" t="e">
        <f>B483</f>
        <v>#REF!</v>
      </c>
      <c r="C482" s="323"/>
      <c r="D482" s="323"/>
      <c r="E482" s="323"/>
      <c r="F482" s="384">
        <v>853</v>
      </c>
      <c r="G482" s="390">
        <f t="shared" ref="G482:H482" si="237">G483</f>
        <v>0</v>
      </c>
      <c r="H482" s="390">
        <f t="shared" si="237"/>
        <v>0</v>
      </c>
    </row>
    <row r="483" spans="1:8">
      <c r="A483" s="334">
        <v>290</v>
      </c>
      <c r="B483" s="320" t="e">
        <f>#REF!+#REF!</f>
        <v>#REF!</v>
      </c>
      <c r="C483" s="323"/>
      <c r="D483" s="323"/>
      <c r="E483" s="323"/>
      <c r="F483" s="385">
        <v>290</v>
      </c>
      <c r="G483" s="391">
        <f t="shared" ref="G483:H483" si="238">G64+G65</f>
        <v>0</v>
      </c>
      <c r="H483" s="391">
        <f t="shared" si="238"/>
        <v>0</v>
      </c>
    </row>
    <row r="484" spans="1:8">
      <c r="A484" s="329">
        <v>540</v>
      </c>
      <c r="B484" s="330" t="e">
        <f>B485</f>
        <v>#REF!</v>
      </c>
      <c r="C484" s="323"/>
      <c r="D484" s="323"/>
      <c r="E484" s="323"/>
      <c r="F484" s="384">
        <v>540</v>
      </c>
      <c r="G484" s="390">
        <f t="shared" ref="G484:H484" si="239">G485</f>
        <v>316000</v>
      </c>
      <c r="H484" s="390">
        <f t="shared" si="239"/>
        <v>316000</v>
      </c>
    </row>
    <row r="485" spans="1:8">
      <c r="A485" s="334">
        <v>251</v>
      </c>
      <c r="B485" s="320" t="e">
        <f>#REF!</f>
        <v>#REF!</v>
      </c>
      <c r="C485" s="323"/>
      <c r="D485" s="323"/>
      <c r="E485" s="323"/>
      <c r="F485" s="385">
        <v>251</v>
      </c>
      <c r="G485" s="391">
        <f t="shared" ref="G485:H485" si="240">G79</f>
        <v>316000</v>
      </c>
      <c r="H485" s="391">
        <f t="shared" si="240"/>
        <v>316000</v>
      </c>
    </row>
    <row r="486" spans="1:8">
      <c r="A486" s="335" t="s">
        <v>325</v>
      </c>
      <c r="B486" s="332" t="e">
        <f>B487</f>
        <v>#REF!</v>
      </c>
      <c r="C486" s="323"/>
      <c r="D486" s="323"/>
      <c r="E486" s="323"/>
      <c r="F486" s="386" t="s">
        <v>325</v>
      </c>
      <c r="G486" s="392">
        <f t="shared" ref="G486:H487" si="241">G487</f>
        <v>1000</v>
      </c>
      <c r="H486" s="392">
        <f t="shared" si="241"/>
        <v>1000</v>
      </c>
    </row>
    <row r="487" spans="1:8">
      <c r="A487" s="329">
        <v>870</v>
      </c>
      <c r="B487" s="330" t="e">
        <f>B488</f>
        <v>#REF!</v>
      </c>
      <c r="C487" s="323"/>
      <c r="D487" s="323"/>
      <c r="E487" s="323"/>
      <c r="F487" s="384">
        <v>870</v>
      </c>
      <c r="G487" s="390">
        <f t="shared" si="241"/>
        <v>1000</v>
      </c>
      <c r="H487" s="390">
        <f t="shared" si="241"/>
        <v>1000</v>
      </c>
    </row>
    <row r="488" spans="1:8">
      <c r="A488" s="333">
        <v>290</v>
      </c>
      <c r="B488" s="323" t="e">
        <f>#REF!</f>
        <v>#REF!</v>
      </c>
      <c r="C488" s="323"/>
      <c r="D488" s="323"/>
      <c r="E488" s="323"/>
      <c r="F488" s="385">
        <v>290</v>
      </c>
      <c r="G488" s="391">
        <f t="shared" ref="G488:H488" si="242">G80</f>
        <v>1000</v>
      </c>
      <c r="H488" s="391">
        <f t="shared" si="242"/>
        <v>1000</v>
      </c>
    </row>
    <row r="489" spans="1:8">
      <c r="A489" s="335" t="s">
        <v>326</v>
      </c>
      <c r="B489" s="332" t="e">
        <f>B490+B494</f>
        <v>#REF!</v>
      </c>
      <c r="C489" s="323"/>
      <c r="D489" s="323"/>
      <c r="E489" s="323"/>
      <c r="F489" s="386" t="s">
        <v>326</v>
      </c>
      <c r="G489" s="392">
        <f t="shared" ref="G489:H489" si="243">G490+G494</f>
        <v>0</v>
      </c>
      <c r="H489" s="392">
        <f t="shared" si="243"/>
        <v>0</v>
      </c>
    </row>
    <row r="490" spans="1:8">
      <c r="A490" s="329">
        <v>244</v>
      </c>
      <c r="B490" s="330" t="e">
        <f>B491+B492+B493</f>
        <v>#REF!</v>
      </c>
      <c r="C490" s="323"/>
      <c r="D490" s="323"/>
      <c r="E490" s="323"/>
      <c r="F490" s="384">
        <v>244</v>
      </c>
      <c r="G490" s="390">
        <f t="shared" ref="G490:H490" si="244">G491+G492+G493</f>
        <v>0</v>
      </c>
      <c r="H490" s="390">
        <f t="shared" si="244"/>
        <v>0</v>
      </c>
    </row>
    <row r="491" spans="1:8">
      <c r="A491" s="333">
        <v>226</v>
      </c>
      <c r="B491" s="323" t="e">
        <f>#REF!</f>
        <v>#REF!</v>
      </c>
      <c r="C491" s="323"/>
      <c r="D491" s="323"/>
      <c r="E491" s="323"/>
      <c r="F491" s="385">
        <v>226</v>
      </c>
      <c r="G491" s="391">
        <f t="shared" ref="G491:H491" si="245">G83</f>
        <v>0</v>
      </c>
      <c r="H491" s="391">
        <f t="shared" si="245"/>
        <v>0</v>
      </c>
    </row>
    <row r="492" spans="1:8">
      <c r="A492" s="333">
        <v>310</v>
      </c>
      <c r="B492" s="323" t="e">
        <f>#REF!</f>
        <v>#REF!</v>
      </c>
      <c r="C492" s="323"/>
      <c r="D492" s="323"/>
      <c r="E492" s="323"/>
      <c r="F492" s="385">
        <v>310</v>
      </c>
      <c r="G492" s="391">
        <f t="shared" ref="G492:H493" si="246">G85</f>
        <v>0</v>
      </c>
      <c r="H492" s="391">
        <f t="shared" si="246"/>
        <v>0</v>
      </c>
    </row>
    <row r="493" spans="1:8">
      <c r="A493" s="333">
        <v>340</v>
      </c>
      <c r="B493" s="323" t="e">
        <f>#REF!</f>
        <v>#REF!</v>
      </c>
      <c r="C493" s="323"/>
      <c r="D493" s="323"/>
      <c r="E493" s="323"/>
      <c r="F493" s="385">
        <v>340</v>
      </c>
      <c r="G493" s="391">
        <f t="shared" si="246"/>
        <v>0</v>
      </c>
      <c r="H493" s="391">
        <f t="shared" si="246"/>
        <v>0</v>
      </c>
    </row>
    <row r="494" spans="1:8">
      <c r="A494" s="329">
        <v>852</v>
      </c>
      <c r="B494" s="330" t="e">
        <f>B495</f>
        <v>#REF!</v>
      </c>
      <c r="C494" s="323"/>
      <c r="D494" s="323"/>
      <c r="E494" s="323"/>
      <c r="F494" s="384">
        <v>852</v>
      </c>
      <c r="G494" s="390">
        <f t="shared" ref="G494:H494" si="247">G495</f>
        <v>0</v>
      </c>
      <c r="H494" s="390">
        <f t="shared" si="247"/>
        <v>0</v>
      </c>
    </row>
    <row r="495" spans="1:8">
      <c r="A495" s="333">
        <v>290</v>
      </c>
      <c r="B495" s="323" t="e">
        <f>#REF!</f>
        <v>#REF!</v>
      </c>
      <c r="C495" s="323"/>
      <c r="D495" s="323"/>
      <c r="E495" s="323"/>
      <c r="F495" s="385">
        <v>290</v>
      </c>
      <c r="G495" s="391">
        <f t="shared" ref="G495:H495" si="248">G84</f>
        <v>0</v>
      </c>
      <c r="H495" s="391">
        <f t="shared" si="248"/>
        <v>0</v>
      </c>
    </row>
    <row r="496" spans="1:8">
      <c r="A496" s="335" t="s">
        <v>327</v>
      </c>
      <c r="B496" s="332" t="e">
        <f>B497+B499+B501+B503</f>
        <v>#REF!</v>
      </c>
      <c r="C496" s="323"/>
      <c r="D496" s="323"/>
      <c r="E496" s="323"/>
      <c r="F496" s="386" t="s">
        <v>327</v>
      </c>
      <c r="G496" s="392">
        <f t="shared" ref="G496:H496" si="249">G497+G499+G501+G503</f>
        <v>99900</v>
      </c>
      <c r="H496" s="392">
        <f t="shared" si="249"/>
        <v>95</v>
      </c>
    </row>
    <row r="497" spans="1:8">
      <c r="A497" s="336">
        <v>121</v>
      </c>
      <c r="B497" s="330" t="e">
        <f>B498</f>
        <v>#REF!</v>
      </c>
      <c r="C497" s="323"/>
      <c r="D497" s="323"/>
      <c r="E497" s="323"/>
      <c r="F497" s="384">
        <v>121</v>
      </c>
      <c r="G497" s="390">
        <f t="shared" ref="G497:H497" si="250">G498</f>
        <v>66764</v>
      </c>
      <c r="H497" s="390">
        <f t="shared" si="250"/>
        <v>66.5</v>
      </c>
    </row>
    <row r="498" spans="1:8">
      <c r="A498" s="333">
        <v>211</v>
      </c>
      <c r="B498" s="323" t="e">
        <f>#REF!</f>
        <v>#REF!</v>
      </c>
      <c r="C498" s="323"/>
      <c r="D498" s="323"/>
      <c r="E498" s="323"/>
      <c r="F498" s="385">
        <v>211</v>
      </c>
      <c r="G498" s="391">
        <f t="shared" ref="G498:H498" si="251">G91</f>
        <v>66764</v>
      </c>
      <c r="H498" s="391">
        <f t="shared" si="251"/>
        <v>66.5</v>
      </c>
    </row>
    <row r="499" spans="1:8">
      <c r="A499" s="329">
        <v>129</v>
      </c>
      <c r="B499" s="330" t="e">
        <f>B500</f>
        <v>#REF!</v>
      </c>
      <c r="C499" s="323"/>
      <c r="D499" s="323"/>
      <c r="E499" s="323"/>
      <c r="F499" s="384">
        <v>129</v>
      </c>
      <c r="G499" s="390">
        <f t="shared" ref="G499:H499" si="252">G500</f>
        <v>21740</v>
      </c>
      <c r="H499" s="390">
        <f t="shared" si="252"/>
        <v>20.5</v>
      </c>
    </row>
    <row r="500" spans="1:8">
      <c r="A500" s="333">
        <v>213</v>
      </c>
      <c r="B500" s="323" t="e">
        <f>#REF!</f>
        <v>#REF!</v>
      </c>
      <c r="C500" s="323"/>
      <c r="D500" s="323"/>
      <c r="E500" s="323"/>
      <c r="F500" s="385">
        <v>213</v>
      </c>
      <c r="G500" s="391">
        <f t="shared" ref="G500:H500" si="253">G93</f>
        <v>21740</v>
      </c>
      <c r="H500" s="391">
        <f t="shared" si="253"/>
        <v>20.5</v>
      </c>
    </row>
    <row r="501" spans="1:8">
      <c r="A501" s="329">
        <v>242</v>
      </c>
      <c r="B501" s="330" t="e">
        <f>B502</f>
        <v>#REF!</v>
      </c>
      <c r="C501" s="323"/>
      <c r="D501" s="323"/>
      <c r="E501" s="323"/>
      <c r="F501" s="384">
        <v>242</v>
      </c>
      <c r="G501" s="390">
        <f t="shared" ref="G501:H501" si="254">G502</f>
        <v>0</v>
      </c>
      <c r="H501" s="390">
        <f t="shared" si="254"/>
        <v>0</v>
      </c>
    </row>
    <row r="502" spans="1:8">
      <c r="A502" s="321">
        <v>221</v>
      </c>
      <c r="B502" s="320" t="e">
        <f>#REF!</f>
        <v>#REF!</v>
      </c>
      <c r="C502" s="323"/>
      <c r="D502" s="323"/>
      <c r="E502" s="323"/>
      <c r="F502" s="385">
        <v>221</v>
      </c>
      <c r="G502" s="391">
        <f t="shared" ref="G502:H502" si="255">G95</f>
        <v>0</v>
      </c>
      <c r="H502" s="391">
        <f t="shared" si="255"/>
        <v>0</v>
      </c>
    </row>
    <row r="503" spans="1:8">
      <c r="A503" s="329">
        <v>244</v>
      </c>
      <c r="B503" s="330" t="e">
        <f>B504+B505+B506+B507+B508+B509+B510+B511</f>
        <v>#REF!</v>
      </c>
      <c r="C503" s="323"/>
      <c r="D503" s="323"/>
      <c r="E503" s="323"/>
      <c r="F503" s="384">
        <v>244</v>
      </c>
      <c r="G503" s="390">
        <f t="shared" ref="G503:H503" si="256">G504+G505+G506+G507+G508+G509+G510+G511</f>
        <v>11396</v>
      </c>
      <c r="H503" s="390">
        <f t="shared" si="256"/>
        <v>8</v>
      </c>
    </row>
    <row r="504" spans="1:8">
      <c r="A504" s="321">
        <v>222</v>
      </c>
      <c r="B504" s="320" t="e">
        <f>#REF!</f>
        <v>#REF!</v>
      </c>
      <c r="C504" s="323"/>
      <c r="D504" s="323"/>
      <c r="E504" s="323"/>
      <c r="F504" s="385">
        <v>222</v>
      </c>
      <c r="G504" s="391">
        <f t="shared" ref="G504:H505" si="257">G96</f>
        <v>0</v>
      </c>
      <c r="H504" s="391">
        <f t="shared" si="257"/>
        <v>0</v>
      </c>
    </row>
    <row r="505" spans="1:8">
      <c r="A505" s="321">
        <v>223</v>
      </c>
      <c r="B505" s="320" t="e">
        <f>#REF!</f>
        <v>#REF!</v>
      </c>
      <c r="C505" s="323"/>
      <c r="D505" s="323"/>
      <c r="E505" s="323"/>
      <c r="F505" s="385">
        <v>223</v>
      </c>
      <c r="G505" s="391">
        <f t="shared" si="257"/>
        <v>0</v>
      </c>
      <c r="H505" s="391">
        <f t="shared" si="257"/>
        <v>0</v>
      </c>
    </row>
    <row r="506" spans="1:8">
      <c r="A506" s="321">
        <v>224</v>
      </c>
      <c r="B506" s="320" t="e">
        <f>#REF!</f>
        <v>#REF!</v>
      </c>
      <c r="C506" s="323"/>
      <c r="D506" s="323"/>
      <c r="E506" s="323"/>
      <c r="F506" s="385">
        <v>224</v>
      </c>
      <c r="G506" s="391">
        <f t="shared" ref="G506:H509" si="258">G100</f>
        <v>0</v>
      </c>
      <c r="H506" s="391">
        <f t="shared" si="258"/>
        <v>0</v>
      </c>
    </row>
    <row r="507" spans="1:8">
      <c r="A507" s="321">
        <v>225</v>
      </c>
      <c r="B507" s="320" t="e">
        <f>#REF!</f>
        <v>#REF!</v>
      </c>
      <c r="C507" s="323"/>
      <c r="D507" s="323"/>
      <c r="E507" s="323"/>
      <c r="F507" s="385">
        <v>225</v>
      </c>
      <c r="G507" s="391">
        <f t="shared" si="258"/>
        <v>0</v>
      </c>
      <c r="H507" s="391">
        <f t="shared" si="258"/>
        <v>0</v>
      </c>
    </row>
    <row r="508" spans="1:8">
      <c r="A508" s="321">
        <v>226</v>
      </c>
      <c r="B508" s="320" t="e">
        <f>#REF!</f>
        <v>#REF!</v>
      </c>
      <c r="C508" s="323"/>
      <c r="D508" s="323"/>
      <c r="E508" s="323"/>
      <c r="F508" s="385">
        <v>226</v>
      </c>
      <c r="G508" s="391">
        <f t="shared" si="258"/>
        <v>0</v>
      </c>
      <c r="H508" s="391">
        <f t="shared" si="258"/>
        <v>0</v>
      </c>
    </row>
    <row r="509" spans="1:8">
      <c r="A509" s="321">
        <v>290</v>
      </c>
      <c r="B509" s="320" t="e">
        <f>#REF!</f>
        <v>#REF!</v>
      </c>
      <c r="C509" s="323"/>
      <c r="D509" s="323"/>
      <c r="E509" s="323"/>
      <c r="F509" s="385">
        <v>290</v>
      </c>
      <c r="G509" s="391">
        <f t="shared" si="258"/>
        <v>0</v>
      </c>
      <c r="H509" s="391">
        <f t="shared" si="258"/>
        <v>0</v>
      </c>
    </row>
    <row r="510" spans="1:8">
      <c r="A510" s="321">
        <v>310</v>
      </c>
      <c r="B510" s="320" t="e">
        <f>#REF!</f>
        <v>#REF!</v>
      </c>
      <c r="C510" s="323"/>
      <c r="D510" s="323"/>
      <c r="E510" s="323"/>
      <c r="F510" s="385">
        <v>310</v>
      </c>
      <c r="G510" s="391">
        <f t="shared" ref="G510:H510" si="259">G105</f>
        <v>0</v>
      </c>
      <c r="H510" s="391">
        <f t="shared" si="259"/>
        <v>0</v>
      </c>
    </row>
    <row r="511" spans="1:8">
      <c r="A511" s="321">
        <v>340</v>
      </c>
      <c r="B511" s="320" t="e">
        <f>#REF!</f>
        <v>#REF!</v>
      </c>
      <c r="C511" s="323"/>
      <c r="D511" s="323"/>
      <c r="E511" s="323"/>
      <c r="F511" s="385">
        <v>340</v>
      </c>
      <c r="G511" s="391">
        <f t="shared" ref="G511:H511" si="260">G107</f>
        <v>11396</v>
      </c>
      <c r="H511" s="391">
        <f t="shared" si="260"/>
        <v>8</v>
      </c>
    </row>
    <row r="512" spans="1:8">
      <c r="A512" s="331" t="s">
        <v>328</v>
      </c>
      <c r="B512" s="332" t="e">
        <f>B513</f>
        <v>#REF!</v>
      </c>
      <c r="C512" s="323"/>
      <c r="D512" s="323"/>
      <c r="E512" s="323"/>
      <c r="F512" s="386" t="s">
        <v>328</v>
      </c>
      <c r="G512" s="392">
        <f t="shared" ref="G512:H512" si="261">G513</f>
        <v>1000</v>
      </c>
      <c r="H512" s="392">
        <f t="shared" si="261"/>
        <v>1000</v>
      </c>
    </row>
    <row r="513" spans="1:8">
      <c r="A513" s="329">
        <v>244</v>
      </c>
      <c r="B513" s="330" t="e">
        <f>B514+B515+B516</f>
        <v>#REF!</v>
      </c>
      <c r="C513" s="323"/>
      <c r="D513" s="323"/>
      <c r="E513" s="323"/>
      <c r="F513" s="384">
        <v>244</v>
      </c>
      <c r="G513" s="390">
        <f t="shared" ref="G513:H513" si="262">G514+G515+G516</f>
        <v>1000</v>
      </c>
      <c r="H513" s="390">
        <f t="shared" si="262"/>
        <v>1000</v>
      </c>
    </row>
    <row r="514" spans="1:8">
      <c r="A514" s="321">
        <v>226</v>
      </c>
      <c r="B514" s="320" t="e">
        <f>#REF!</f>
        <v>#REF!</v>
      </c>
      <c r="C514" s="323"/>
      <c r="D514" s="323"/>
      <c r="E514" s="323"/>
      <c r="F514" s="385">
        <v>226</v>
      </c>
      <c r="G514" s="391">
        <f t="shared" ref="G514:H514" si="263">G114</f>
        <v>1000</v>
      </c>
      <c r="H514" s="391">
        <f t="shared" si="263"/>
        <v>1000</v>
      </c>
    </row>
    <row r="515" spans="1:8">
      <c r="A515" s="321">
        <v>290</v>
      </c>
      <c r="B515" s="320" t="e">
        <f>#REF!</f>
        <v>#REF!</v>
      </c>
      <c r="C515" s="323"/>
      <c r="D515" s="323"/>
      <c r="E515" s="323"/>
      <c r="F515" s="385">
        <v>290</v>
      </c>
      <c r="G515" s="391">
        <f t="shared" ref="G515:H515" si="264">G116</f>
        <v>0</v>
      </c>
      <c r="H515" s="391">
        <f t="shared" si="264"/>
        <v>0</v>
      </c>
    </row>
    <row r="516" spans="1:8">
      <c r="A516" s="321">
        <v>340</v>
      </c>
      <c r="B516" s="320" t="e">
        <f>#REF!+#REF!+#REF!</f>
        <v>#REF!</v>
      </c>
      <c r="C516" s="323"/>
      <c r="D516" s="323"/>
      <c r="E516" s="323"/>
      <c r="F516" s="385">
        <v>340</v>
      </c>
      <c r="G516" s="391">
        <f t="shared" ref="G516:H516" si="265">G113+G115+G117</f>
        <v>0</v>
      </c>
      <c r="H516" s="391">
        <f t="shared" si="265"/>
        <v>0</v>
      </c>
    </row>
    <row r="517" spans="1:8">
      <c r="A517" s="331" t="s">
        <v>329</v>
      </c>
      <c r="B517" s="332" t="e">
        <f>B518</f>
        <v>#REF!</v>
      </c>
      <c r="C517" s="323"/>
      <c r="D517" s="323"/>
      <c r="E517" s="323"/>
      <c r="F517" s="386" t="s">
        <v>329</v>
      </c>
      <c r="G517" s="392">
        <f t="shared" ref="G517:H518" si="266">G518</f>
        <v>0</v>
      </c>
      <c r="H517" s="392">
        <f t="shared" si="266"/>
        <v>0</v>
      </c>
    </row>
    <row r="518" spans="1:8">
      <c r="A518" s="329">
        <v>630</v>
      </c>
      <c r="B518" s="330" t="e">
        <f>B519</f>
        <v>#REF!</v>
      </c>
      <c r="C518" s="323"/>
      <c r="D518" s="323"/>
      <c r="E518" s="323"/>
      <c r="F518" s="384">
        <v>630</v>
      </c>
      <c r="G518" s="390">
        <f t="shared" si="266"/>
        <v>0</v>
      </c>
      <c r="H518" s="390">
        <f t="shared" si="266"/>
        <v>0</v>
      </c>
    </row>
    <row r="519" spans="1:8">
      <c r="A519" s="322">
        <v>242</v>
      </c>
      <c r="B519" s="323" t="e">
        <f>#REF!</f>
        <v>#REF!</v>
      </c>
      <c r="C519" s="323"/>
      <c r="D519" s="323"/>
      <c r="E519" s="323"/>
      <c r="F519" s="385">
        <v>242</v>
      </c>
      <c r="G519" s="391">
        <f t="shared" ref="G519:H519" si="267">G119</f>
        <v>0</v>
      </c>
      <c r="H519" s="391">
        <f t="shared" si="267"/>
        <v>0</v>
      </c>
    </row>
    <row r="520" spans="1:8">
      <c r="A520" s="331" t="s">
        <v>330</v>
      </c>
      <c r="B520" s="332" t="e">
        <f>B521</f>
        <v>#REF!</v>
      </c>
      <c r="C520" s="323"/>
      <c r="D520" s="323"/>
      <c r="E520" s="323"/>
      <c r="F520" s="386" t="s">
        <v>330</v>
      </c>
      <c r="G520" s="392">
        <f t="shared" ref="G520:H520" si="268">G521</f>
        <v>0</v>
      </c>
      <c r="H520" s="392">
        <f t="shared" si="268"/>
        <v>0</v>
      </c>
    </row>
    <row r="521" spans="1:8">
      <c r="A521" s="329">
        <v>244</v>
      </c>
      <c r="B521" s="330" t="e">
        <f>B522+B523+B524+B525+B526+B527</f>
        <v>#REF!</v>
      </c>
      <c r="C521" s="323"/>
      <c r="D521" s="323"/>
      <c r="E521" s="323"/>
      <c r="F521" s="384">
        <v>244</v>
      </c>
      <c r="G521" s="390">
        <f t="shared" ref="G521:H521" si="269">G522+G523+G524+G525+G526+G527</f>
        <v>0</v>
      </c>
      <c r="H521" s="390">
        <f t="shared" si="269"/>
        <v>0</v>
      </c>
    </row>
    <row r="522" spans="1:8">
      <c r="A522" s="322">
        <v>221</v>
      </c>
      <c r="B522" s="323" t="e">
        <f>#REF!</f>
        <v>#REF!</v>
      </c>
      <c r="C522" s="323"/>
      <c r="D522" s="323"/>
      <c r="E522" s="323"/>
      <c r="F522" s="387">
        <v>221</v>
      </c>
      <c r="G522" s="391">
        <f t="shared" ref="G522:H523" si="270">G122</f>
        <v>0</v>
      </c>
      <c r="H522" s="391">
        <f t="shared" si="270"/>
        <v>0</v>
      </c>
    </row>
    <row r="523" spans="1:8">
      <c r="A523" s="322">
        <v>223</v>
      </c>
      <c r="B523" s="323" t="e">
        <f>#REF!</f>
        <v>#REF!</v>
      </c>
      <c r="C523" s="323"/>
      <c r="D523" s="323"/>
      <c r="E523" s="323"/>
      <c r="F523" s="385">
        <v>223</v>
      </c>
      <c r="G523" s="391">
        <f t="shared" si="270"/>
        <v>0</v>
      </c>
      <c r="H523" s="391">
        <f t="shared" si="270"/>
        <v>0</v>
      </c>
    </row>
    <row r="524" spans="1:8">
      <c r="A524" s="322">
        <v>225</v>
      </c>
      <c r="B524" s="323" t="e">
        <f>#REF!</f>
        <v>#REF!</v>
      </c>
      <c r="C524" s="323"/>
      <c r="D524" s="323"/>
      <c r="E524" s="323"/>
      <c r="F524" s="385">
        <v>225</v>
      </c>
      <c r="G524" s="391">
        <f t="shared" ref="G524:H525" si="271">G126</f>
        <v>0</v>
      </c>
      <c r="H524" s="391">
        <f t="shared" si="271"/>
        <v>0</v>
      </c>
    </row>
    <row r="525" spans="1:8">
      <c r="A525" s="322">
        <v>226</v>
      </c>
      <c r="B525" s="323" t="e">
        <f>#REF!</f>
        <v>#REF!</v>
      </c>
      <c r="C525" s="323"/>
      <c r="D525" s="323"/>
      <c r="E525" s="323"/>
      <c r="F525" s="385">
        <v>226</v>
      </c>
      <c r="G525" s="391">
        <f t="shared" si="271"/>
        <v>0</v>
      </c>
      <c r="H525" s="391">
        <f t="shared" si="271"/>
        <v>0</v>
      </c>
    </row>
    <row r="526" spans="1:8">
      <c r="A526" s="322">
        <v>310</v>
      </c>
      <c r="B526" s="323" t="e">
        <f>#REF!</f>
        <v>#REF!</v>
      </c>
      <c r="C526" s="323"/>
      <c r="D526" s="323"/>
      <c r="E526" s="323"/>
      <c r="F526" s="385">
        <v>310</v>
      </c>
      <c r="G526" s="391">
        <f t="shared" ref="G526:H526" si="272">G130</f>
        <v>0</v>
      </c>
      <c r="H526" s="391">
        <f t="shared" si="272"/>
        <v>0</v>
      </c>
    </row>
    <row r="527" spans="1:8">
      <c r="A527" s="322">
        <v>340</v>
      </c>
      <c r="B527" s="323" t="e">
        <f>#REF!</f>
        <v>#REF!</v>
      </c>
      <c r="C527" s="323"/>
      <c r="D527" s="323"/>
      <c r="E527" s="323"/>
      <c r="F527" s="385">
        <v>340</v>
      </c>
      <c r="G527" s="391">
        <f t="shared" ref="G527:H527" si="273">G132</f>
        <v>0</v>
      </c>
      <c r="H527" s="391">
        <f t="shared" si="273"/>
        <v>0</v>
      </c>
    </row>
    <row r="528" spans="1:8">
      <c r="A528" s="331" t="s">
        <v>331</v>
      </c>
      <c r="B528" s="332" t="e">
        <f>B529</f>
        <v>#REF!</v>
      </c>
      <c r="C528" s="323"/>
      <c r="D528" s="323"/>
      <c r="E528" s="323"/>
      <c r="F528" s="386" t="s">
        <v>331</v>
      </c>
      <c r="G528" s="392">
        <f t="shared" ref="G528:H529" si="274">G529</f>
        <v>4928348.32</v>
      </c>
      <c r="H528" s="392">
        <f t="shared" si="274"/>
        <v>3055.8530000000001</v>
      </c>
    </row>
    <row r="529" spans="1:8">
      <c r="A529" s="329">
        <v>244</v>
      </c>
      <c r="B529" s="330" t="e">
        <f>B530</f>
        <v>#REF!</v>
      </c>
      <c r="C529" s="323"/>
      <c r="D529" s="337"/>
      <c r="E529" s="323"/>
      <c r="F529" s="384">
        <v>244</v>
      </c>
      <c r="G529" s="390">
        <f t="shared" si="274"/>
        <v>4928348.32</v>
      </c>
      <c r="H529" s="390">
        <f t="shared" si="274"/>
        <v>3055.8530000000001</v>
      </c>
    </row>
    <row r="530" spans="1:8">
      <c r="A530" s="322">
        <v>225</v>
      </c>
      <c r="B530" s="323" t="e">
        <f>#REF!+#REF!+#REF!</f>
        <v>#REF!</v>
      </c>
      <c r="C530" s="323"/>
      <c r="D530" s="323"/>
      <c r="E530" s="323"/>
      <c r="F530" s="385">
        <v>225</v>
      </c>
      <c r="G530" s="391">
        <f t="shared" ref="G530:H530" si="275">G140+G141+G142</f>
        <v>4928348.32</v>
      </c>
      <c r="H530" s="391">
        <f t="shared" si="275"/>
        <v>3055.8530000000001</v>
      </c>
    </row>
    <row r="531" spans="1:8">
      <c r="A531" s="331" t="s">
        <v>332</v>
      </c>
      <c r="B531" s="332" t="e">
        <f>B532</f>
        <v>#REF!</v>
      </c>
      <c r="C531" s="323"/>
      <c r="D531" s="323"/>
      <c r="E531" s="323"/>
      <c r="F531" s="386" t="s">
        <v>332</v>
      </c>
      <c r="G531" s="392">
        <f t="shared" ref="G531:H531" si="276">G532</f>
        <v>0</v>
      </c>
      <c r="H531" s="392">
        <f t="shared" si="276"/>
        <v>0</v>
      </c>
    </row>
    <row r="532" spans="1:8">
      <c r="A532" s="329">
        <v>244</v>
      </c>
      <c r="B532" s="330" t="e">
        <f>B533+B534+B535</f>
        <v>#REF!</v>
      </c>
      <c r="C532" s="323"/>
      <c r="D532" s="323"/>
      <c r="E532" s="323"/>
      <c r="F532" s="384">
        <v>244</v>
      </c>
      <c r="G532" s="390">
        <f t="shared" ref="G532:H532" si="277">G533+G534+G535</f>
        <v>0</v>
      </c>
      <c r="H532" s="390">
        <f t="shared" si="277"/>
        <v>0</v>
      </c>
    </row>
    <row r="533" spans="1:8">
      <c r="A533" s="333">
        <v>225</v>
      </c>
      <c r="B533" s="323" t="e">
        <f>#REF!+#REF!+#REF!+#REF!++#REF!+#REF!+#REF!</f>
        <v>#REF!</v>
      </c>
      <c r="C533" s="323"/>
      <c r="D533" s="323"/>
      <c r="E533" s="323"/>
      <c r="F533" s="385">
        <v>225</v>
      </c>
      <c r="G533" s="391">
        <f t="shared" ref="G533:H533" si="278">G146+G147+G148+G150++G153+G156</f>
        <v>0</v>
      </c>
      <c r="H533" s="391">
        <f t="shared" si="278"/>
        <v>0</v>
      </c>
    </row>
    <row r="534" spans="1:8">
      <c r="A534" s="333">
        <v>226</v>
      </c>
      <c r="B534" s="323" t="e">
        <f>#REF!+#REF!+#REF!+#REF!+#REF!</f>
        <v>#REF!</v>
      </c>
      <c r="C534" s="323"/>
      <c r="D534" s="323"/>
      <c r="E534" s="323"/>
      <c r="F534" s="385">
        <v>226</v>
      </c>
      <c r="G534" s="391">
        <f t="shared" ref="G534:H534" si="279">G144+G151+G152+G155+G145</f>
        <v>0</v>
      </c>
      <c r="H534" s="391">
        <f t="shared" si="279"/>
        <v>0</v>
      </c>
    </row>
    <row r="535" spans="1:8">
      <c r="A535" s="333">
        <v>310</v>
      </c>
      <c r="B535" s="323" t="e">
        <f>#REF!</f>
        <v>#REF!</v>
      </c>
      <c r="C535" s="323"/>
      <c r="D535" s="323"/>
      <c r="E535" s="323"/>
      <c r="F535" s="385">
        <v>310</v>
      </c>
      <c r="G535" s="391">
        <f t="shared" ref="G535:H535" si="280">G154</f>
        <v>0</v>
      </c>
      <c r="H535" s="391">
        <f t="shared" si="280"/>
        <v>0</v>
      </c>
    </row>
    <row r="536" spans="1:8">
      <c r="A536" s="331" t="s">
        <v>333</v>
      </c>
      <c r="B536" s="332" t="e">
        <f>B537+B539+B543+B541</f>
        <v>#REF!</v>
      </c>
      <c r="C536" s="323"/>
      <c r="D536" s="323"/>
      <c r="E536" s="323"/>
      <c r="F536" s="386" t="s">
        <v>333</v>
      </c>
      <c r="G536" s="392">
        <f t="shared" ref="G536:H536" si="281">G537+G539+G543+G541</f>
        <v>0</v>
      </c>
      <c r="H536" s="392">
        <f t="shared" si="281"/>
        <v>0</v>
      </c>
    </row>
    <row r="537" spans="1:8">
      <c r="A537" s="329">
        <v>243</v>
      </c>
      <c r="B537" s="330" t="e">
        <f>B538</f>
        <v>#REF!</v>
      </c>
      <c r="C537" s="323"/>
      <c r="D537" s="323"/>
      <c r="E537" s="323"/>
      <c r="F537" s="384">
        <v>243</v>
      </c>
      <c r="G537" s="390">
        <f t="shared" ref="G537:H537" si="282">G538</f>
        <v>0</v>
      </c>
      <c r="H537" s="390">
        <f t="shared" si="282"/>
        <v>0</v>
      </c>
    </row>
    <row r="538" spans="1:8">
      <c r="A538" s="338">
        <v>225</v>
      </c>
      <c r="B538" s="323" t="e">
        <f>#REF!</f>
        <v>#REF!</v>
      </c>
      <c r="C538" s="323"/>
      <c r="D538" s="323"/>
      <c r="E538" s="323"/>
      <c r="F538" s="387">
        <v>225</v>
      </c>
      <c r="G538" s="391">
        <f t="shared" ref="G538:H538" si="283">G161</f>
        <v>0</v>
      </c>
      <c r="H538" s="391">
        <f t="shared" si="283"/>
        <v>0</v>
      </c>
    </row>
    <row r="539" spans="1:8">
      <c r="A539" s="329">
        <v>244</v>
      </c>
      <c r="B539" s="330" t="e">
        <f>B540</f>
        <v>#REF!</v>
      </c>
      <c r="C539" s="323"/>
      <c r="D539" s="323"/>
      <c r="E539" s="323"/>
      <c r="F539" s="384">
        <v>244</v>
      </c>
      <c r="G539" s="390">
        <f t="shared" ref="G539:H539" si="284">G540</f>
        <v>0</v>
      </c>
      <c r="H539" s="390">
        <f t="shared" si="284"/>
        <v>0</v>
      </c>
    </row>
    <row r="540" spans="1:8">
      <c r="A540" s="338">
        <v>226</v>
      </c>
      <c r="B540" s="323" t="e">
        <f>#REF!+#REF!</f>
        <v>#REF!</v>
      </c>
      <c r="C540" s="323"/>
      <c r="D540" s="323"/>
      <c r="E540" s="323"/>
      <c r="F540" s="385">
        <v>226</v>
      </c>
      <c r="G540" s="391">
        <f t="shared" ref="G540:H540" si="285">G165+G162</f>
        <v>0</v>
      </c>
      <c r="H540" s="391">
        <f t="shared" si="285"/>
        <v>0</v>
      </c>
    </row>
    <row r="541" spans="1:8">
      <c r="A541" s="329">
        <v>414</v>
      </c>
      <c r="B541" s="330" t="e">
        <f>B542</f>
        <v>#REF!</v>
      </c>
      <c r="C541" s="323"/>
      <c r="D541" s="323"/>
      <c r="E541" s="323"/>
      <c r="F541" s="384">
        <v>414</v>
      </c>
      <c r="G541" s="390">
        <f t="shared" ref="G541:H541" si="286">G542</f>
        <v>0</v>
      </c>
      <c r="H541" s="390">
        <f t="shared" si="286"/>
        <v>0</v>
      </c>
    </row>
    <row r="542" spans="1:8">
      <c r="A542" s="338">
        <v>310</v>
      </c>
      <c r="B542" s="323" t="e">
        <f>#REF!+#REF!</f>
        <v>#REF!</v>
      </c>
      <c r="C542" s="323"/>
      <c r="D542" s="323"/>
      <c r="E542" s="323"/>
      <c r="F542" s="385">
        <v>310</v>
      </c>
      <c r="G542" s="391">
        <f t="shared" ref="G542:H542" si="287">G163+G164</f>
        <v>0</v>
      </c>
      <c r="H542" s="391">
        <f t="shared" si="287"/>
        <v>0</v>
      </c>
    </row>
    <row r="543" spans="1:8">
      <c r="A543" s="329">
        <v>630</v>
      </c>
      <c r="B543" s="330" t="e">
        <f>B544</f>
        <v>#REF!</v>
      </c>
      <c r="C543" s="323"/>
      <c r="D543" s="323"/>
      <c r="E543" s="323"/>
      <c r="F543" s="384">
        <v>630</v>
      </c>
      <c r="G543" s="390">
        <f t="shared" ref="G543:H543" si="288">G544</f>
        <v>0</v>
      </c>
      <c r="H543" s="390">
        <f t="shared" si="288"/>
        <v>0</v>
      </c>
    </row>
    <row r="544" spans="1:8">
      <c r="A544" s="321">
        <v>242</v>
      </c>
      <c r="B544" s="320" t="e">
        <f>#REF!+#REF!</f>
        <v>#REF!</v>
      </c>
      <c r="C544" s="323"/>
      <c r="D544" s="323"/>
      <c r="E544" s="323"/>
      <c r="F544" s="385">
        <v>242</v>
      </c>
      <c r="G544" s="391">
        <f t="shared" ref="G544:H544" si="289">G159+G160</f>
        <v>0</v>
      </c>
      <c r="H544" s="391">
        <f t="shared" si="289"/>
        <v>0</v>
      </c>
    </row>
    <row r="545" spans="1:8">
      <c r="A545" s="331" t="s">
        <v>334</v>
      </c>
      <c r="B545" s="332" t="e">
        <f>B546+B552</f>
        <v>#REF!</v>
      </c>
      <c r="C545" s="323"/>
      <c r="D545" s="323"/>
      <c r="E545" s="323"/>
      <c r="F545" s="386" t="s">
        <v>334</v>
      </c>
      <c r="G545" s="392">
        <f t="shared" ref="G545:H545" si="290">G546+G552</f>
        <v>0</v>
      </c>
      <c r="H545" s="392">
        <f t="shared" si="290"/>
        <v>0</v>
      </c>
    </row>
    <row r="546" spans="1:8">
      <c r="A546" s="329">
        <v>244</v>
      </c>
      <c r="B546" s="339" t="e">
        <f>B547+B548+B549+B550+B551</f>
        <v>#REF!</v>
      </c>
      <c r="C546" s="340"/>
      <c r="D546" s="340"/>
      <c r="E546" s="340"/>
      <c r="F546" s="384">
        <v>244</v>
      </c>
      <c r="G546" s="390">
        <f t="shared" ref="G546:H546" si="291">G547+G548+G549+G550+G551</f>
        <v>0</v>
      </c>
      <c r="H546" s="390">
        <f t="shared" si="291"/>
        <v>0</v>
      </c>
    </row>
    <row r="547" spans="1:8">
      <c r="A547" s="341">
        <v>222</v>
      </c>
      <c r="B547" s="340" t="e">
        <f>#REF!</f>
        <v>#REF!</v>
      </c>
      <c r="C547" s="340"/>
      <c r="D547" s="340"/>
      <c r="E547" s="340"/>
      <c r="F547" s="387">
        <v>222</v>
      </c>
      <c r="G547" s="391">
        <f t="shared" ref="G547:H547" si="292">G167</f>
        <v>0</v>
      </c>
      <c r="H547" s="391">
        <f t="shared" si="292"/>
        <v>0</v>
      </c>
    </row>
    <row r="548" spans="1:8">
      <c r="A548" s="333">
        <v>225</v>
      </c>
      <c r="B548" s="340" t="e">
        <f>#REF!+#REF!</f>
        <v>#REF!</v>
      </c>
      <c r="C548" s="340"/>
      <c r="D548" s="340"/>
      <c r="E548" s="340"/>
      <c r="F548" s="385">
        <v>225</v>
      </c>
      <c r="G548" s="391">
        <f t="shared" ref="G548:H548" si="293">G168+G178</f>
        <v>0</v>
      </c>
      <c r="H548" s="391">
        <f t="shared" si="293"/>
        <v>0</v>
      </c>
    </row>
    <row r="549" spans="1:8">
      <c r="A549" s="333">
        <v>226</v>
      </c>
      <c r="B549" s="323" t="e">
        <f>#REF!</f>
        <v>#REF!</v>
      </c>
      <c r="C549" s="323"/>
      <c r="D549" s="323"/>
      <c r="E549" s="323"/>
      <c r="F549" s="385">
        <v>226</v>
      </c>
      <c r="G549" s="391">
        <f t="shared" ref="G549:H549" si="294">G172</f>
        <v>0</v>
      </c>
      <c r="H549" s="391">
        <f t="shared" si="294"/>
        <v>0</v>
      </c>
    </row>
    <row r="550" spans="1:8">
      <c r="A550" s="321">
        <v>310</v>
      </c>
      <c r="B550" s="320" t="e">
        <f>#REF!</f>
        <v>#REF!</v>
      </c>
      <c r="C550" s="323"/>
      <c r="D550" s="323"/>
      <c r="E550" s="323"/>
      <c r="F550" s="385">
        <v>310</v>
      </c>
      <c r="G550" s="391">
        <f t="shared" ref="G550:H550" si="295">G175</f>
        <v>0</v>
      </c>
      <c r="H550" s="391">
        <f t="shared" si="295"/>
        <v>0</v>
      </c>
    </row>
    <row r="551" spans="1:8">
      <c r="A551" s="333">
        <v>340</v>
      </c>
      <c r="B551" s="320" t="e">
        <f>#REF!+#REF!</f>
        <v>#REF!</v>
      </c>
      <c r="C551" s="323"/>
      <c r="D551" s="323"/>
      <c r="E551" s="323"/>
      <c r="F551" s="385">
        <v>340</v>
      </c>
      <c r="G551" s="391">
        <f t="shared" ref="G551:H551" si="296">G177+G180</f>
        <v>0</v>
      </c>
      <c r="H551" s="391">
        <f t="shared" si="296"/>
        <v>0</v>
      </c>
    </row>
    <row r="552" spans="1:8">
      <c r="A552" s="329">
        <v>414</v>
      </c>
      <c r="B552" s="330" t="e">
        <f>B553+B554</f>
        <v>#REF!</v>
      </c>
      <c r="C552" s="323"/>
      <c r="D552" s="323"/>
      <c r="E552" s="323"/>
      <c r="F552" s="388">
        <v>244</v>
      </c>
      <c r="G552" s="390">
        <f t="shared" ref="G552:H552" si="297">G553+G554</f>
        <v>0</v>
      </c>
      <c r="H552" s="390">
        <f t="shared" si="297"/>
        <v>0</v>
      </c>
    </row>
    <row r="553" spans="1:8">
      <c r="A553" s="341">
        <v>226</v>
      </c>
      <c r="B553" s="323" t="e">
        <f>#REF!</f>
        <v>#REF!</v>
      </c>
      <c r="C553" s="323"/>
      <c r="D553" s="323"/>
      <c r="E553" s="323"/>
      <c r="F553" s="387">
        <v>226</v>
      </c>
      <c r="G553" s="391">
        <f t="shared" ref="G553:H553" si="298">G179</f>
        <v>0</v>
      </c>
      <c r="H553" s="391">
        <f t="shared" si="298"/>
        <v>0</v>
      </c>
    </row>
    <row r="554" spans="1:8">
      <c r="A554" s="333">
        <v>310</v>
      </c>
      <c r="B554" s="320" t="e">
        <f>#REF!</f>
        <v>#REF!</v>
      </c>
      <c r="C554" s="323"/>
      <c r="D554" s="323"/>
      <c r="E554" s="323"/>
      <c r="F554" s="385">
        <v>310</v>
      </c>
      <c r="G554" s="391">
        <f t="shared" ref="G554:H554" si="299">G176</f>
        <v>0</v>
      </c>
      <c r="H554" s="391">
        <f t="shared" si="299"/>
        <v>0</v>
      </c>
    </row>
    <row r="555" spans="1:8">
      <c r="A555" s="335" t="s">
        <v>335</v>
      </c>
      <c r="B555" s="332" t="e">
        <f>B556</f>
        <v>#REF!</v>
      </c>
      <c r="C555" s="323"/>
      <c r="D555" s="323"/>
      <c r="E555" s="323"/>
      <c r="F555" s="386" t="s">
        <v>335</v>
      </c>
      <c r="G555" s="392">
        <f t="shared" ref="G555:H555" si="300">G556</f>
        <v>154355</v>
      </c>
      <c r="H555" s="392">
        <f t="shared" si="300"/>
        <v>790.678</v>
      </c>
    </row>
    <row r="556" spans="1:8">
      <c r="A556" s="329">
        <v>244</v>
      </c>
      <c r="B556" s="330" t="e">
        <f>B557+B558+B559+B560+B561+B562</f>
        <v>#REF!</v>
      </c>
      <c r="C556" s="323"/>
      <c r="D556" s="323"/>
      <c r="E556" s="323"/>
      <c r="F556" s="384">
        <v>244</v>
      </c>
      <c r="G556" s="390">
        <f t="shared" ref="G556:H556" si="301">G557+G558+G559+G560+G561+G562</f>
        <v>154355</v>
      </c>
      <c r="H556" s="390">
        <f t="shared" si="301"/>
        <v>790.678</v>
      </c>
    </row>
    <row r="557" spans="1:8">
      <c r="A557" s="333">
        <v>222</v>
      </c>
      <c r="B557" s="320" t="e">
        <f>#REF!+#REF!+#REF!</f>
        <v>#REF!</v>
      </c>
      <c r="C557" s="323"/>
      <c r="D557" s="323"/>
      <c r="E557" s="323"/>
      <c r="F557" s="385">
        <v>222</v>
      </c>
      <c r="G557" s="391">
        <f t="shared" ref="G557:H557" si="302">G192+G204++G213</f>
        <v>0</v>
      </c>
      <c r="H557" s="391">
        <f t="shared" si="302"/>
        <v>0</v>
      </c>
    </row>
    <row r="558" spans="1:8">
      <c r="A558" s="333">
        <v>223</v>
      </c>
      <c r="B558" s="320" t="e">
        <f>#REF!+#REF!</f>
        <v>#REF!</v>
      </c>
      <c r="C558" s="323"/>
      <c r="D558" s="323"/>
      <c r="E558" s="323"/>
      <c r="F558" s="385">
        <v>223</v>
      </c>
      <c r="G558" s="391">
        <f t="shared" ref="G558:H558" si="303">G183+G184</f>
        <v>154355</v>
      </c>
      <c r="H558" s="391">
        <f t="shared" si="303"/>
        <v>645.97799999999995</v>
      </c>
    </row>
    <row r="559" spans="1:8">
      <c r="A559" s="321">
        <v>225</v>
      </c>
      <c r="B559" s="320" t="e">
        <f>#REF!+#REF!+#REF!+#REF!+#REF!+#REF!+#REF!+#REF!+#REF!</f>
        <v>#REF!</v>
      </c>
      <c r="C559" s="323"/>
      <c r="D559" s="323"/>
      <c r="E559" s="323"/>
      <c r="F559" s="385">
        <v>225</v>
      </c>
      <c r="G559" s="391">
        <f t="shared" ref="G559:H559" si="304">G185+G193+G198+G200+G203+G210+G214+G224+G225</f>
        <v>0</v>
      </c>
      <c r="H559" s="391">
        <f t="shared" si="304"/>
        <v>4.7</v>
      </c>
    </row>
    <row r="560" spans="1:8">
      <c r="A560" s="333">
        <v>226</v>
      </c>
      <c r="B560" s="320" t="e">
        <f>#REF!+#REF!+#REF!+#REF!+#REF!+#REF!</f>
        <v>#REF!</v>
      </c>
      <c r="C560" s="323"/>
      <c r="D560" s="323"/>
      <c r="E560" s="323"/>
      <c r="F560" s="385">
        <v>226</v>
      </c>
      <c r="G560" s="391">
        <f t="shared" ref="G560:H560" si="305">G186+G194+G205+G215+G220+G223</f>
        <v>0</v>
      </c>
      <c r="H560" s="391">
        <f t="shared" si="305"/>
        <v>140</v>
      </c>
    </row>
    <row r="561" spans="1:8">
      <c r="A561" s="321">
        <v>310</v>
      </c>
      <c r="B561" s="320" t="e">
        <f>#REF!+#REF!+#REF!+#REF!+#REF!+#REF!+#REF!</f>
        <v>#REF!</v>
      </c>
      <c r="C561" s="323"/>
      <c r="D561" s="323"/>
      <c r="E561" s="323"/>
      <c r="F561" s="385">
        <v>310</v>
      </c>
      <c r="G561" s="391">
        <f t="shared" ref="G561:H561" si="306">G187+G195+G211+G217+G222+G216+G206</f>
        <v>0</v>
      </c>
      <c r="H561" s="391">
        <f t="shared" si="306"/>
        <v>0</v>
      </c>
    </row>
    <row r="562" spans="1:8">
      <c r="A562" s="321">
        <v>340</v>
      </c>
      <c r="B562" s="320" t="e">
        <f>#REF!+#REF!+#REF!+#REF!+#REF!</f>
        <v>#REF!</v>
      </c>
      <c r="C562" s="323"/>
      <c r="D562" s="323"/>
      <c r="E562" s="323"/>
      <c r="F562" s="385">
        <v>340</v>
      </c>
      <c r="G562" s="391">
        <f t="shared" ref="G562:H562" si="307">G189+G196+G201+G207+G218</f>
        <v>0</v>
      </c>
      <c r="H562" s="391">
        <f t="shared" si="307"/>
        <v>0</v>
      </c>
    </row>
    <row r="563" spans="1:8">
      <c r="A563" s="331" t="s">
        <v>336</v>
      </c>
      <c r="B563" s="332" t="e">
        <f>B564</f>
        <v>#REF!</v>
      </c>
      <c r="C563" s="323"/>
      <c r="D563" s="323"/>
      <c r="E563" s="323"/>
      <c r="F563" s="386" t="s">
        <v>336</v>
      </c>
      <c r="G563" s="392">
        <f t="shared" ref="G563:H563" si="308">G564</f>
        <v>0</v>
      </c>
      <c r="H563" s="392">
        <f t="shared" si="308"/>
        <v>0</v>
      </c>
    </row>
    <row r="564" spans="1:8">
      <c r="A564" s="329">
        <v>244</v>
      </c>
      <c r="B564" s="330" t="e">
        <f>B565+B566+B567+B568+B569</f>
        <v>#REF!</v>
      </c>
      <c r="C564" s="323"/>
      <c r="D564" s="323"/>
      <c r="E564" s="323"/>
      <c r="F564" s="384">
        <v>244</v>
      </c>
      <c r="G564" s="390">
        <f t="shared" ref="G564:H564" si="309">G565+G566+G567+G568+G569</f>
        <v>0</v>
      </c>
      <c r="H564" s="390">
        <f t="shared" si="309"/>
        <v>0</v>
      </c>
    </row>
    <row r="565" spans="1:8">
      <c r="A565" s="333">
        <v>223</v>
      </c>
      <c r="B565" s="323" t="e">
        <f>#REF!</f>
        <v>#REF!</v>
      </c>
      <c r="C565" s="323"/>
      <c r="D565" s="323"/>
      <c r="E565" s="323"/>
      <c r="F565" s="385">
        <v>223</v>
      </c>
      <c r="G565" s="391">
        <f t="shared" ref="G565:H569" si="310">G227</f>
        <v>0</v>
      </c>
      <c r="H565" s="391">
        <f t="shared" si="310"/>
        <v>0</v>
      </c>
    </row>
    <row r="566" spans="1:8">
      <c r="A566" s="333">
        <v>225</v>
      </c>
      <c r="B566" s="323" t="e">
        <f>#REF!</f>
        <v>#REF!</v>
      </c>
      <c r="C566" s="323"/>
      <c r="D566" s="323"/>
      <c r="E566" s="323"/>
      <c r="F566" s="385">
        <v>225</v>
      </c>
      <c r="G566" s="391">
        <f t="shared" si="310"/>
        <v>0</v>
      </c>
      <c r="H566" s="391">
        <f t="shared" si="310"/>
        <v>0</v>
      </c>
    </row>
    <row r="567" spans="1:8">
      <c r="A567" s="333">
        <v>226</v>
      </c>
      <c r="B567" s="323" t="e">
        <f>#REF!</f>
        <v>#REF!</v>
      </c>
      <c r="C567" s="323"/>
      <c r="D567" s="323"/>
      <c r="E567" s="323"/>
      <c r="F567" s="385">
        <v>226</v>
      </c>
      <c r="G567" s="391">
        <f t="shared" si="310"/>
        <v>0</v>
      </c>
      <c r="H567" s="391">
        <f t="shared" si="310"/>
        <v>0</v>
      </c>
    </row>
    <row r="568" spans="1:8">
      <c r="A568" s="333">
        <v>310</v>
      </c>
      <c r="B568" s="323" t="e">
        <f>#REF!</f>
        <v>#REF!</v>
      </c>
      <c r="C568" s="323"/>
      <c r="D568" s="323"/>
      <c r="E568" s="323"/>
      <c r="F568" s="385">
        <v>310</v>
      </c>
      <c r="G568" s="391">
        <f t="shared" si="310"/>
        <v>0</v>
      </c>
      <c r="H568" s="391">
        <f t="shared" si="310"/>
        <v>0</v>
      </c>
    </row>
    <row r="569" spans="1:8">
      <c r="A569" s="321">
        <v>340</v>
      </c>
      <c r="B569" s="323" t="e">
        <f>#REF!</f>
        <v>#REF!</v>
      </c>
      <c r="C569" s="323"/>
      <c r="D569" s="323"/>
      <c r="E569" s="323"/>
      <c r="F569" s="385">
        <v>340</v>
      </c>
      <c r="G569" s="391">
        <f t="shared" si="310"/>
        <v>0</v>
      </c>
      <c r="H569" s="391">
        <f t="shared" si="310"/>
        <v>0</v>
      </c>
    </row>
    <row r="570" spans="1:8">
      <c r="A570" s="331" t="s">
        <v>337</v>
      </c>
      <c r="B570" s="332" t="e">
        <f>B571+B573+B575+B584+B586+B588+B590</f>
        <v>#REF!</v>
      </c>
      <c r="C570" s="323"/>
      <c r="D570" s="323"/>
      <c r="E570" s="323"/>
      <c r="F570" s="386" t="s">
        <v>337</v>
      </c>
      <c r="G570" s="392">
        <f t="shared" ref="G570:H570" si="311">G571+G573+G575+G584+G586+G588+G590</f>
        <v>766350</v>
      </c>
      <c r="H570" s="392">
        <f t="shared" si="311"/>
        <v>1050</v>
      </c>
    </row>
    <row r="571" spans="1:8">
      <c r="A571" s="329">
        <v>242</v>
      </c>
      <c r="B571" s="342" t="e">
        <f>B572</f>
        <v>#REF!</v>
      </c>
      <c r="C571" s="340"/>
      <c r="D571" s="340"/>
      <c r="E571" s="340"/>
      <c r="F571" s="384">
        <v>242</v>
      </c>
      <c r="G571" s="390">
        <f t="shared" ref="G571:H571" si="312">G572</f>
        <v>0</v>
      </c>
      <c r="H571" s="390">
        <f t="shared" si="312"/>
        <v>0</v>
      </c>
    </row>
    <row r="572" spans="1:8">
      <c r="A572" s="321">
        <v>221</v>
      </c>
      <c r="B572" s="320" t="e">
        <f>#REF!</f>
        <v>#REF!</v>
      </c>
      <c r="C572" s="323"/>
      <c r="D572" s="323"/>
      <c r="E572" s="323"/>
      <c r="F572" s="385">
        <v>221</v>
      </c>
      <c r="G572" s="391">
        <f t="shared" ref="G572:H572" si="313">G235</f>
        <v>0</v>
      </c>
      <c r="H572" s="391">
        <f t="shared" si="313"/>
        <v>0</v>
      </c>
    </row>
    <row r="573" spans="1:8">
      <c r="A573" s="329">
        <v>243</v>
      </c>
      <c r="B573" s="330" t="e">
        <f>B574</f>
        <v>#REF!</v>
      </c>
      <c r="C573" s="323"/>
      <c r="D573" s="323"/>
      <c r="E573" s="323"/>
      <c r="F573" s="384">
        <v>243</v>
      </c>
      <c r="G573" s="390">
        <f t="shared" ref="G573:H573" si="314">G574</f>
        <v>0</v>
      </c>
      <c r="H573" s="390">
        <f t="shared" si="314"/>
        <v>0</v>
      </c>
    </row>
    <row r="574" spans="1:8">
      <c r="A574" s="321">
        <v>225</v>
      </c>
      <c r="B574" s="320" t="e">
        <f>#REF!+#REF!</f>
        <v>#REF!</v>
      </c>
      <c r="C574" s="323"/>
      <c r="D574" s="323"/>
      <c r="E574" s="323"/>
      <c r="F574" s="385">
        <v>225</v>
      </c>
      <c r="G574" s="391">
        <f t="shared" ref="G574:H574" si="315">G246+G247</f>
        <v>0</v>
      </c>
      <c r="H574" s="391">
        <f t="shared" si="315"/>
        <v>0</v>
      </c>
    </row>
    <row r="575" spans="1:8">
      <c r="A575" s="329">
        <v>244</v>
      </c>
      <c r="B575" s="330" t="e">
        <f>B576+B577+B578+B579+B580+B581+B582+B583</f>
        <v>#REF!</v>
      </c>
      <c r="C575" s="323"/>
      <c r="D575" s="323"/>
      <c r="E575" s="323"/>
      <c r="F575" s="384">
        <v>244</v>
      </c>
      <c r="G575" s="390">
        <f t="shared" ref="G575:H575" si="316">G576+G577+G578+G579+G580+G581+G582+G583</f>
        <v>6350</v>
      </c>
      <c r="H575" s="390">
        <f t="shared" si="316"/>
        <v>0</v>
      </c>
    </row>
    <row r="576" spans="1:8">
      <c r="A576" s="321">
        <v>221</v>
      </c>
      <c r="B576" s="320" t="e">
        <f>#REF!</f>
        <v>#REF!</v>
      </c>
      <c r="C576" s="323"/>
      <c r="D576" s="323"/>
      <c r="E576" s="323"/>
      <c r="F576" s="385">
        <v>221</v>
      </c>
      <c r="G576" s="391">
        <f t="shared" ref="G576:H578" si="317">G236</f>
        <v>0</v>
      </c>
      <c r="H576" s="391">
        <f t="shared" si="317"/>
        <v>0</v>
      </c>
    </row>
    <row r="577" spans="1:8">
      <c r="A577" s="321">
        <v>222</v>
      </c>
      <c r="B577" s="320" t="e">
        <f>#REF!</f>
        <v>#REF!</v>
      </c>
      <c r="C577" s="323"/>
      <c r="D577" s="323"/>
      <c r="E577" s="323"/>
      <c r="F577" s="385">
        <v>222</v>
      </c>
      <c r="G577" s="391">
        <f t="shared" si="317"/>
        <v>0</v>
      </c>
      <c r="H577" s="391">
        <f t="shared" si="317"/>
        <v>0</v>
      </c>
    </row>
    <row r="578" spans="1:8">
      <c r="A578" s="321">
        <v>223</v>
      </c>
      <c r="B578" s="320" t="e">
        <f>#REF!</f>
        <v>#REF!</v>
      </c>
      <c r="C578" s="323"/>
      <c r="D578" s="323"/>
      <c r="E578" s="323"/>
      <c r="F578" s="385">
        <v>223</v>
      </c>
      <c r="G578" s="391">
        <f t="shared" si="317"/>
        <v>4000</v>
      </c>
      <c r="H578" s="391">
        <f t="shared" si="317"/>
        <v>0</v>
      </c>
    </row>
    <row r="579" spans="1:8">
      <c r="A579" s="321">
        <v>225</v>
      </c>
      <c r="B579" s="320" t="e">
        <f>#REF!+#REF!</f>
        <v>#REF!</v>
      </c>
      <c r="C579" s="323"/>
      <c r="D579" s="323"/>
      <c r="E579" s="323"/>
      <c r="F579" s="385">
        <v>225</v>
      </c>
      <c r="G579" s="391">
        <f t="shared" ref="G579:H579" si="318">G244+G245</f>
        <v>0</v>
      </c>
      <c r="H579" s="391">
        <f t="shared" si="318"/>
        <v>0</v>
      </c>
    </row>
    <row r="580" spans="1:8">
      <c r="A580" s="321">
        <v>226</v>
      </c>
      <c r="B580" s="320" t="e">
        <f>#REF!</f>
        <v>#REF!</v>
      </c>
      <c r="C580" s="323"/>
      <c r="D580" s="323"/>
      <c r="E580" s="323"/>
      <c r="F580" s="385">
        <v>226</v>
      </c>
      <c r="G580" s="391">
        <f t="shared" ref="G580:H580" si="319">G248</f>
        <v>2350</v>
      </c>
      <c r="H580" s="391">
        <f t="shared" si="319"/>
        <v>0</v>
      </c>
    </row>
    <row r="581" spans="1:8">
      <c r="A581" s="321">
        <v>290</v>
      </c>
      <c r="B581" s="320" t="e">
        <f>#REF!</f>
        <v>#REF!</v>
      </c>
      <c r="C581" s="323"/>
      <c r="D581" s="323"/>
      <c r="E581" s="323"/>
      <c r="F581" s="385">
        <v>290</v>
      </c>
      <c r="G581" s="391">
        <f t="shared" ref="G581:H581" si="320">G258</f>
        <v>0</v>
      </c>
      <c r="H581" s="391">
        <f t="shared" si="320"/>
        <v>0</v>
      </c>
    </row>
    <row r="582" spans="1:8">
      <c r="A582" s="321">
        <v>310</v>
      </c>
      <c r="B582" s="320" t="e">
        <f>#REF!</f>
        <v>#REF!</v>
      </c>
      <c r="C582" s="323"/>
      <c r="D582" s="323"/>
      <c r="E582" s="323"/>
      <c r="F582" s="385">
        <v>310</v>
      </c>
      <c r="G582" s="391">
        <f t="shared" ref="G582:H582" si="321">G260</f>
        <v>0</v>
      </c>
      <c r="H582" s="391">
        <f t="shared" si="321"/>
        <v>0</v>
      </c>
    </row>
    <row r="583" spans="1:8">
      <c r="A583" s="321">
        <v>340</v>
      </c>
      <c r="B583" s="320" t="e">
        <f>#REF!</f>
        <v>#REF!</v>
      </c>
      <c r="C583" s="323"/>
      <c r="D583" s="323"/>
      <c r="E583" s="323"/>
      <c r="F583" s="385">
        <v>340</v>
      </c>
      <c r="G583" s="391">
        <f t="shared" ref="G583:H583" si="322">G262</f>
        <v>0</v>
      </c>
      <c r="H583" s="391">
        <f t="shared" si="322"/>
        <v>0</v>
      </c>
    </row>
    <row r="584" spans="1:8">
      <c r="A584" s="329">
        <v>851</v>
      </c>
      <c r="B584" s="330" t="e">
        <f>B585</f>
        <v>#REF!</v>
      </c>
      <c r="C584" s="323"/>
      <c r="D584" s="323"/>
      <c r="E584" s="323"/>
      <c r="F584" s="384">
        <v>851</v>
      </c>
      <c r="G584" s="390">
        <f t="shared" ref="G584:H584" si="323">G585</f>
        <v>0</v>
      </c>
      <c r="H584" s="390">
        <f t="shared" si="323"/>
        <v>0</v>
      </c>
    </row>
    <row r="585" spans="1:8">
      <c r="A585" s="321">
        <v>290</v>
      </c>
      <c r="B585" s="320" t="e">
        <f>#REF!+#REF!</f>
        <v>#REF!</v>
      </c>
      <c r="C585" s="323"/>
      <c r="D585" s="323"/>
      <c r="E585" s="323"/>
      <c r="F585" s="385">
        <v>290</v>
      </c>
      <c r="G585" s="391">
        <f t="shared" ref="G585:H585" si="324">G254+G255</f>
        <v>0</v>
      </c>
      <c r="H585" s="391">
        <f t="shared" si="324"/>
        <v>0</v>
      </c>
    </row>
    <row r="586" spans="1:8">
      <c r="A586" s="329">
        <v>852</v>
      </c>
      <c r="B586" s="339" t="e">
        <f>B587</f>
        <v>#REF!</v>
      </c>
      <c r="C586" s="340"/>
      <c r="D586" s="340"/>
      <c r="E586" s="340"/>
      <c r="F586" s="384">
        <v>852</v>
      </c>
      <c r="G586" s="390">
        <f t="shared" ref="G586:H586" si="325">G587</f>
        <v>0</v>
      </c>
      <c r="H586" s="390">
        <f t="shared" si="325"/>
        <v>0</v>
      </c>
    </row>
    <row r="587" spans="1:8">
      <c r="A587" s="321">
        <v>290</v>
      </c>
      <c r="B587" s="320" t="e">
        <f>#REF!</f>
        <v>#REF!</v>
      </c>
      <c r="C587" s="323"/>
      <c r="D587" s="323"/>
      <c r="E587" s="323"/>
      <c r="F587" s="385">
        <v>290</v>
      </c>
      <c r="G587" s="391">
        <f t="shared" ref="G587:H587" si="326">G256</f>
        <v>0</v>
      </c>
      <c r="H587" s="391">
        <f t="shared" si="326"/>
        <v>0</v>
      </c>
    </row>
    <row r="588" spans="1:8">
      <c r="A588" s="329">
        <v>853</v>
      </c>
      <c r="B588" s="330" t="e">
        <f>B589</f>
        <v>#REF!</v>
      </c>
      <c r="C588" s="323"/>
      <c r="D588" s="323"/>
      <c r="E588" s="323"/>
      <c r="F588" s="384">
        <v>853</v>
      </c>
      <c r="G588" s="390">
        <f t="shared" ref="G588:H588" si="327">G589</f>
        <v>0</v>
      </c>
      <c r="H588" s="390">
        <f t="shared" si="327"/>
        <v>0</v>
      </c>
    </row>
    <row r="589" spans="1:8">
      <c r="A589" s="321">
        <v>290</v>
      </c>
      <c r="B589" s="320" t="e">
        <f>#REF!</f>
        <v>#REF!</v>
      </c>
      <c r="C589" s="323"/>
      <c r="D589" s="323"/>
      <c r="E589" s="323"/>
      <c r="F589" s="385">
        <v>290</v>
      </c>
      <c r="G589" s="391">
        <f t="shared" ref="G589:H589" si="328">G257</f>
        <v>0</v>
      </c>
      <c r="H589" s="391">
        <f t="shared" si="328"/>
        <v>0</v>
      </c>
    </row>
    <row r="590" spans="1:8">
      <c r="A590" s="329">
        <v>540</v>
      </c>
      <c r="B590" s="339" t="e">
        <f>B591</f>
        <v>#REF!</v>
      </c>
      <c r="C590" s="340"/>
      <c r="D590" s="340"/>
      <c r="E590" s="340"/>
      <c r="F590" s="384">
        <v>540</v>
      </c>
      <c r="G590" s="390">
        <f t="shared" ref="G590:H590" si="329">G591</f>
        <v>760000</v>
      </c>
      <c r="H590" s="390">
        <f t="shared" si="329"/>
        <v>1050</v>
      </c>
    </row>
    <row r="591" spans="1:8">
      <c r="A591" s="321">
        <v>251</v>
      </c>
      <c r="B591" s="320" t="e">
        <f>#REF!</f>
        <v>#REF!</v>
      </c>
      <c r="C591" s="323"/>
      <c r="D591" s="323"/>
      <c r="E591" s="323"/>
      <c r="F591" s="385">
        <v>251</v>
      </c>
      <c r="G591" s="391">
        <f t="shared" ref="G591:H591" si="330">G270</f>
        <v>760000</v>
      </c>
      <c r="H591" s="391">
        <f t="shared" si="330"/>
        <v>1050</v>
      </c>
    </row>
    <row r="592" spans="1:8">
      <c r="A592" s="331" t="s">
        <v>338</v>
      </c>
      <c r="B592" s="332" t="e">
        <f>B593</f>
        <v>#REF!</v>
      </c>
      <c r="C592" s="323"/>
      <c r="D592" s="323"/>
      <c r="E592" s="323"/>
      <c r="F592" s="386" t="s">
        <v>338</v>
      </c>
      <c r="G592" s="392">
        <f t="shared" ref="G592:H593" si="331">G593</f>
        <v>84000</v>
      </c>
      <c r="H592" s="392">
        <f t="shared" si="331"/>
        <v>283</v>
      </c>
    </row>
    <row r="593" spans="1:8">
      <c r="A593" s="329">
        <v>312</v>
      </c>
      <c r="B593" s="330" t="e">
        <f>B594</f>
        <v>#REF!</v>
      </c>
      <c r="C593" s="323"/>
      <c r="D593" s="323"/>
      <c r="E593" s="323"/>
      <c r="F593" s="384">
        <v>312</v>
      </c>
      <c r="G593" s="390">
        <f t="shared" si="331"/>
        <v>84000</v>
      </c>
      <c r="H593" s="390">
        <f t="shared" si="331"/>
        <v>283</v>
      </c>
    </row>
    <row r="594" spans="1:8">
      <c r="A594" s="321">
        <v>263</v>
      </c>
      <c r="B594" s="320" t="e">
        <f>#REF!</f>
        <v>#REF!</v>
      </c>
      <c r="C594" s="323"/>
      <c r="D594" s="323"/>
      <c r="E594" s="323"/>
      <c r="F594" s="385">
        <v>263</v>
      </c>
      <c r="G594" s="391">
        <f t="shared" ref="G594:H594" si="332">G272</f>
        <v>84000</v>
      </c>
      <c r="H594" s="391">
        <f t="shared" si="332"/>
        <v>283</v>
      </c>
    </row>
    <row r="595" spans="1:8">
      <c r="A595" s="331" t="s">
        <v>339</v>
      </c>
      <c r="B595" s="332" t="e">
        <f>B596</f>
        <v>#REF!</v>
      </c>
      <c r="C595" s="323"/>
      <c r="D595" s="323"/>
      <c r="E595" s="323"/>
      <c r="F595" s="386" t="s">
        <v>339</v>
      </c>
      <c r="G595" s="392">
        <f t="shared" ref="G595:H596" si="333">G596</f>
        <v>0</v>
      </c>
      <c r="H595" s="392">
        <f t="shared" si="333"/>
        <v>0</v>
      </c>
    </row>
    <row r="596" spans="1:8">
      <c r="A596" s="329">
        <v>244</v>
      </c>
      <c r="B596" s="339" t="e">
        <f>B597</f>
        <v>#REF!</v>
      </c>
      <c r="C596" s="340"/>
      <c r="D596" s="340"/>
      <c r="E596" s="340"/>
      <c r="F596" s="384">
        <v>244</v>
      </c>
      <c r="G596" s="390">
        <f t="shared" si="333"/>
        <v>0</v>
      </c>
      <c r="H596" s="390">
        <f t="shared" si="333"/>
        <v>0</v>
      </c>
    </row>
    <row r="597" spans="1:8">
      <c r="A597" s="321">
        <v>226</v>
      </c>
      <c r="B597" s="320" t="e">
        <f>#REF!</f>
        <v>#REF!</v>
      </c>
      <c r="C597" s="323"/>
      <c r="D597" s="323"/>
      <c r="E597" s="323"/>
      <c r="F597" s="385">
        <v>226</v>
      </c>
      <c r="G597" s="391">
        <f t="shared" ref="G597:H597" si="334">G274</f>
        <v>0</v>
      </c>
      <c r="H597" s="391">
        <f t="shared" si="334"/>
        <v>0</v>
      </c>
    </row>
    <row r="598" spans="1:8">
      <c r="A598" s="331" t="s">
        <v>387</v>
      </c>
      <c r="B598" s="332" t="e">
        <f>B599</f>
        <v>#REF!</v>
      </c>
      <c r="C598" s="323"/>
      <c r="D598" s="323"/>
      <c r="E598" s="323"/>
      <c r="F598" s="386" t="s">
        <v>387</v>
      </c>
      <c r="G598" s="392">
        <f t="shared" ref="G598:H599" si="335">G599</f>
        <v>0</v>
      </c>
      <c r="H598" s="392">
        <f t="shared" si="335"/>
        <v>0</v>
      </c>
    </row>
    <row r="599" spans="1:8">
      <c r="A599" s="329">
        <v>321</v>
      </c>
      <c r="B599" s="330" t="e">
        <f>B600</f>
        <v>#REF!</v>
      </c>
      <c r="C599" s="323"/>
      <c r="D599" s="323"/>
      <c r="E599" s="323"/>
      <c r="F599" s="384">
        <v>321</v>
      </c>
      <c r="G599" s="390">
        <f t="shared" si="335"/>
        <v>0</v>
      </c>
      <c r="H599" s="390">
        <f t="shared" si="335"/>
        <v>0</v>
      </c>
    </row>
    <row r="600" spans="1:8">
      <c r="A600" s="321">
        <v>262</v>
      </c>
      <c r="B600" s="320" t="e">
        <f>#REF!</f>
        <v>#REF!</v>
      </c>
      <c r="C600" s="323"/>
      <c r="D600" s="323"/>
      <c r="E600" s="323"/>
      <c r="F600" s="385">
        <v>262</v>
      </c>
      <c r="G600" s="391">
        <f t="shared" ref="G600:H600" si="336">G276</f>
        <v>0</v>
      </c>
      <c r="H600" s="391">
        <f t="shared" si="336"/>
        <v>0</v>
      </c>
    </row>
    <row r="601" spans="1:8">
      <c r="A601" s="331" t="s">
        <v>340</v>
      </c>
      <c r="B601" s="332" t="e">
        <f>B602</f>
        <v>#REF!</v>
      </c>
      <c r="C601" s="323"/>
      <c r="D601" s="323"/>
      <c r="E601" s="323"/>
      <c r="F601" s="386" t="s">
        <v>341</v>
      </c>
      <c r="G601" s="392">
        <f t="shared" ref="G601:H601" si="337">G602</f>
        <v>0</v>
      </c>
      <c r="H601" s="392">
        <f t="shared" si="337"/>
        <v>0</v>
      </c>
    </row>
    <row r="602" spans="1:8">
      <c r="A602" s="329">
        <v>244</v>
      </c>
      <c r="B602" s="339" t="e">
        <f>B603+B604+B605+B606</f>
        <v>#REF!</v>
      </c>
      <c r="C602" s="340"/>
      <c r="D602" s="340"/>
      <c r="E602" s="340"/>
      <c r="F602" s="384">
        <v>244</v>
      </c>
      <c r="G602" s="390">
        <f t="shared" ref="G602:H602" si="338">G603+G604+G605+G606</f>
        <v>0</v>
      </c>
      <c r="H602" s="390">
        <f t="shared" si="338"/>
        <v>0</v>
      </c>
    </row>
    <row r="603" spans="1:8">
      <c r="A603" s="321">
        <v>226</v>
      </c>
      <c r="B603" s="320" t="e">
        <f>#REF!</f>
        <v>#REF!</v>
      </c>
      <c r="C603" s="323"/>
      <c r="D603" s="323"/>
      <c r="E603" s="323"/>
      <c r="F603" s="385">
        <v>226</v>
      </c>
      <c r="G603" s="391">
        <f t="shared" ref="G603:H604" si="339">G279</f>
        <v>0</v>
      </c>
      <c r="H603" s="391">
        <f t="shared" si="339"/>
        <v>0</v>
      </c>
    </row>
    <row r="604" spans="1:8">
      <c r="A604" s="321">
        <v>290</v>
      </c>
      <c r="B604" s="320" t="e">
        <f>#REF!</f>
        <v>#REF!</v>
      </c>
      <c r="C604" s="323"/>
      <c r="D604" s="323"/>
      <c r="E604" s="323"/>
      <c r="F604" s="385">
        <v>290</v>
      </c>
      <c r="G604" s="391">
        <f t="shared" si="339"/>
        <v>0</v>
      </c>
      <c r="H604" s="391">
        <f t="shared" si="339"/>
        <v>0</v>
      </c>
    </row>
    <row r="605" spans="1:8">
      <c r="A605" s="321">
        <v>310</v>
      </c>
      <c r="B605" s="320" t="e">
        <f>#REF!</f>
        <v>#REF!</v>
      </c>
      <c r="C605" s="323"/>
      <c r="D605" s="323"/>
      <c r="E605" s="323"/>
      <c r="F605" s="385">
        <v>310</v>
      </c>
      <c r="G605" s="391">
        <f t="shared" ref="G605:H606" si="340">G282</f>
        <v>0</v>
      </c>
      <c r="H605" s="391">
        <f t="shared" si="340"/>
        <v>0</v>
      </c>
    </row>
    <row r="606" spans="1:8">
      <c r="A606" s="321">
        <v>340</v>
      </c>
      <c r="B606" s="320" t="e">
        <f>#REF!</f>
        <v>#REF!</v>
      </c>
      <c r="C606" s="323"/>
      <c r="D606" s="323"/>
      <c r="E606" s="323"/>
      <c r="F606" s="385">
        <v>340</v>
      </c>
      <c r="G606" s="391">
        <f t="shared" si="340"/>
        <v>0</v>
      </c>
      <c r="H606" s="391">
        <f t="shared" si="340"/>
        <v>0</v>
      </c>
    </row>
    <row r="607" spans="1:8">
      <c r="A607" s="331" t="s">
        <v>342</v>
      </c>
      <c r="B607" s="332" t="e">
        <f>B608</f>
        <v>#REF!</v>
      </c>
      <c r="C607" s="323"/>
      <c r="D607" s="323"/>
      <c r="E607" s="323"/>
      <c r="F607" s="386" t="s">
        <v>342</v>
      </c>
      <c r="G607" s="392">
        <f t="shared" ref="G607:H608" si="341">G608</f>
        <v>1000</v>
      </c>
      <c r="H607" s="392">
        <f t="shared" si="341"/>
        <v>0</v>
      </c>
    </row>
    <row r="608" spans="1:8">
      <c r="A608" s="329">
        <v>730</v>
      </c>
      <c r="B608" s="330" t="e">
        <f>B609</f>
        <v>#REF!</v>
      </c>
      <c r="C608" s="323"/>
      <c r="D608" s="323"/>
      <c r="E608" s="323"/>
      <c r="F608" s="384">
        <v>730</v>
      </c>
      <c r="G608" s="390">
        <f t="shared" si="341"/>
        <v>1000</v>
      </c>
      <c r="H608" s="390">
        <f t="shared" si="341"/>
        <v>0</v>
      </c>
    </row>
    <row r="609" spans="1:8">
      <c r="A609" s="321">
        <v>231</v>
      </c>
      <c r="B609" s="343" t="e">
        <f>#REF!</f>
        <v>#REF!</v>
      </c>
      <c r="C609" s="323"/>
      <c r="D609" s="323"/>
      <c r="E609" s="323"/>
      <c r="F609" s="385">
        <v>231</v>
      </c>
      <c r="G609" s="391">
        <f t="shared" ref="G609:H609" si="342">G284</f>
        <v>1000</v>
      </c>
      <c r="H609" s="391">
        <f t="shared" si="342"/>
        <v>0</v>
      </c>
    </row>
    <row r="610" spans="1:8">
      <c r="A610" s="344" t="s">
        <v>23</v>
      </c>
      <c r="B610" s="345" t="e">
        <f>B449+B456+B486+B489+B496+B512+B517+B520+B528+B531+B536+B545+B555+B563+B570+B592+B595+B601+B607+B598</f>
        <v>#REF!</v>
      </c>
      <c r="C610" s="323"/>
      <c r="D610" s="346"/>
      <c r="E610" s="323"/>
      <c r="F610" s="389" t="s">
        <v>23</v>
      </c>
      <c r="G610" s="393">
        <f t="shared" ref="G610:H610" si="343">G449+G456+G486+G489+G496+G512+G517+G520+G528+G531+G536+G545+G555+G563+G570+G592+G595+G601+G607+G598</f>
        <v>7045953.3200000003</v>
      </c>
      <c r="H610" s="393">
        <f t="shared" si="343"/>
        <v>325372.53100000002</v>
      </c>
    </row>
    <row r="611" spans="1:8">
      <c r="A611" s="1" t="s">
        <v>343</v>
      </c>
      <c r="E611" s="315"/>
      <c r="F611" s="315"/>
    </row>
    <row r="612" spans="1:8">
      <c r="A612" s="347">
        <v>122</v>
      </c>
      <c r="B612" s="348" t="e">
        <f>B454+B461</f>
        <v>#REF!</v>
      </c>
      <c r="F612" s="349">
        <v>122</v>
      </c>
      <c r="G612" s="323">
        <f t="shared" ref="G612:H612" si="344">G454+G461</f>
        <v>0</v>
      </c>
      <c r="H612" s="323">
        <f t="shared" si="344"/>
        <v>0</v>
      </c>
    </row>
    <row r="613" spans="1:8">
      <c r="A613" s="349">
        <v>121</v>
      </c>
      <c r="B613" s="348" t="e">
        <f>B450+B457+B497</f>
        <v>#REF!</v>
      </c>
      <c r="F613" s="349">
        <v>121</v>
      </c>
      <c r="G613" s="323">
        <f t="shared" ref="G613:H613" si="345">G450+G457+G497</f>
        <v>616764</v>
      </c>
      <c r="H613" s="323">
        <f t="shared" si="345"/>
        <v>1391.5</v>
      </c>
    </row>
    <row r="614" spans="1:8">
      <c r="A614" s="349">
        <v>129</v>
      </c>
      <c r="B614" s="348" t="e">
        <f>B499+B459+B452</f>
        <v>#REF!</v>
      </c>
      <c r="F614" s="349">
        <v>129</v>
      </c>
      <c r="G614" s="323">
        <f t="shared" ref="G614:H614" si="346">G499+G459+G452</f>
        <v>165740</v>
      </c>
      <c r="H614" s="323">
        <f t="shared" si="346"/>
        <v>420.5</v>
      </c>
    </row>
    <row r="615" spans="1:8">
      <c r="A615" s="349">
        <v>242</v>
      </c>
      <c r="B615" s="348" t="e">
        <f>B463+B501+B571</f>
        <v>#REF!</v>
      </c>
      <c r="F615" s="349">
        <v>242</v>
      </c>
      <c r="G615" s="323">
        <f t="shared" ref="G615:H615" si="347">G463+G501+G571</f>
        <v>0</v>
      </c>
      <c r="H615" s="323">
        <f t="shared" si="347"/>
        <v>106</v>
      </c>
    </row>
    <row r="616" spans="1:8">
      <c r="A616" s="349">
        <v>243</v>
      </c>
      <c r="B616" s="348" t="e">
        <f>B537+B573</f>
        <v>#REF!</v>
      </c>
      <c r="F616" s="349">
        <v>243</v>
      </c>
      <c r="G616" s="323">
        <f t="shared" ref="G616:H616" si="348">G537+G573</f>
        <v>0</v>
      </c>
      <c r="H616" s="323">
        <f t="shared" si="348"/>
        <v>0</v>
      </c>
    </row>
    <row r="617" spans="1:8">
      <c r="A617" s="349">
        <v>244</v>
      </c>
      <c r="B617" s="348" t="e">
        <f>B466+B490+B503+B513+B521+B529+B532+B539+B546+B556+B564+B575+B596+B602</f>
        <v>#REF!</v>
      </c>
      <c r="F617" s="349">
        <v>244</v>
      </c>
      <c r="G617" s="323">
        <f t="shared" ref="G617:H617" si="349">G466+G490+G503+G513+G521+G529+G532+G539+G546+G556+G564+G575+G596+G602</f>
        <v>5101449.32</v>
      </c>
      <c r="H617" s="323">
        <f t="shared" si="349"/>
        <v>5005.5309999999999</v>
      </c>
    </row>
    <row r="618" spans="1:8">
      <c r="A618" s="349">
        <v>312</v>
      </c>
      <c r="B618" s="348" t="e">
        <f>B593</f>
        <v>#REF!</v>
      </c>
      <c r="F618" s="349">
        <v>312</v>
      </c>
      <c r="G618" s="323">
        <f t="shared" ref="G618:H618" si="350">G593</f>
        <v>84000</v>
      </c>
      <c r="H618" s="323">
        <f t="shared" si="350"/>
        <v>283</v>
      </c>
    </row>
    <row r="619" spans="1:8">
      <c r="A619" s="349">
        <v>321</v>
      </c>
      <c r="B619" s="348" t="e">
        <f>B598</f>
        <v>#REF!</v>
      </c>
      <c r="F619" s="349">
        <v>321</v>
      </c>
      <c r="G619" s="323">
        <f t="shared" ref="G619:H619" si="351">G598</f>
        <v>0</v>
      </c>
      <c r="H619" s="323">
        <f t="shared" si="351"/>
        <v>0</v>
      </c>
    </row>
    <row r="620" spans="1:8">
      <c r="A620" s="349">
        <v>414</v>
      </c>
      <c r="B620" s="348" t="e">
        <f>B552+B541</f>
        <v>#REF!</v>
      </c>
      <c r="F620" s="349">
        <v>414</v>
      </c>
      <c r="G620" s="323">
        <f t="shared" ref="G620:H620" si="352">G552+G541</f>
        <v>0</v>
      </c>
      <c r="H620" s="323">
        <f t="shared" si="352"/>
        <v>0</v>
      </c>
    </row>
    <row r="621" spans="1:8">
      <c r="A621" s="349">
        <v>540</v>
      </c>
      <c r="B621" s="348" t="e">
        <f>B590+B484</f>
        <v>#REF!</v>
      </c>
      <c r="D621" s="351"/>
      <c r="F621" s="349">
        <v>540</v>
      </c>
      <c r="G621" s="323">
        <f t="shared" ref="G621:H621" si="353">G590+G484</f>
        <v>1076000</v>
      </c>
      <c r="H621" s="323">
        <f t="shared" si="353"/>
        <v>317050</v>
      </c>
    </row>
    <row r="622" spans="1:8">
      <c r="A622" s="349">
        <v>630</v>
      </c>
      <c r="B622" s="348" t="e">
        <f>B543+B518</f>
        <v>#REF!</v>
      </c>
      <c r="F622" s="349">
        <v>630</v>
      </c>
      <c r="G622" s="323">
        <f t="shared" ref="G622:H622" si="354">G543+G518</f>
        <v>0</v>
      </c>
      <c r="H622" s="323">
        <f t="shared" si="354"/>
        <v>0</v>
      </c>
    </row>
    <row r="623" spans="1:8">
      <c r="A623" s="349">
        <v>730</v>
      </c>
      <c r="B623" s="348" t="e">
        <f>B608</f>
        <v>#REF!</v>
      </c>
      <c r="F623" s="349">
        <v>730</v>
      </c>
      <c r="G623" s="323">
        <f t="shared" ref="G623:H623" si="355">G608</f>
        <v>1000</v>
      </c>
      <c r="H623" s="323">
        <f t="shared" si="355"/>
        <v>0</v>
      </c>
    </row>
    <row r="624" spans="1:8">
      <c r="A624" s="349">
        <v>851</v>
      </c>
      <c r="B624" s="348" t="e">
        <f>B478+B584</f>
        <v>#REF!</v>
      </c>
      <c r="F624" s="349">
        <v>851</v>
      </c>
      <c r="G624" s="323">
        <f t="shared" ref="G624:H624" si="356">G478+G584</f>
        <v>0</v>
      </c>
      <c r="H624" s="323">
        <f t="shared" si="356"/>
        <v>100</v>
      </c>
    </row>
    <row r="625" spans="1:8">
      <c r="A625" s="349">
        <v>852</v>
      </c>
      <c r="B625" s="348" t="e">
        <f>B480+B494+B586</f>
        <v>#REF!</v>
      </c>
      <c r="F625" s="349">
        <v>852</v>
      </c>
      <c r="G625" s="323">
        <f t="shared" ref="G625:H625" si="357">G480+G494+G586</f>
        <v>0</v>
      </c>
      <c r="H625" s="323">
        <f t="shared" si="357"/>
        <v>16</v>
      </c>
    </row>
    <row r="626" spans="1:8">
      <c r="A626" s="349">
        <v>853</v>
      </c>
      <c r="B626" s="348" t="e">
        <f>B482+B588</f>
        <v>#REF!</v>
      </c>
      <c r="F626" s="349">
        <v>853</v>
      </c>
      <c r="G626" s="323">
        <f t="shared" ref="G626:H626" si="358">G482+G588</f>
        <v>0</v>
      </c>
      <c r="H626" s="323">
        <f t="shared" si="358"/>
        <v>0</v>
      </c>
    </row>
    <row r="627" spans="1:8">
      <c r="A627" s="349">
        <v>870</v>
      </c>
      <c r="B627" s="348" t="e">
        <f>B487</f>
        <v>#REF!</v>
      </c>
      <c r="F627" s="352">
        <v>870</v>
      </c>
      <c r="G627" s="323">
        <f t="shared" ref="G627:H627" si="359">G487</f>
        <v>1000</v>
      </c>
      <c r="H627" s="323">
        <f t="shared" si="359"/>
        <v>1000</v>
      </c>
    </row>
    <row r="628" spans="1:8">
      <c r="A628" s="349">
        <v>831</v>
      </c>
      <c r="B628" s="353" t="e">
        <f>B476</f>
        <v>#REF!</v>
      </c>
      <c r="F628" s="349">
        <v>831</v>
      </c>
      <c r="G628" s="323">
        <f t="shared" ref="G628:H628" si="360">G476</f>
        <v>0</v>
      </c>
      <c r="H628" s="323">
        <f t="shared" si="360"/>
        <v>0</v>
      </c>
    </row>
    <row r="629" spans="1:8">
      <c r="A629" s="359"/>
      <c r="B629" s="354" t="e">
        <f>B612+B613+B614+B615+B616+B617+B618+B620+B621+B622+B623+B624+B625+B626+B627+B628+B619</f>
        <v>#REF!</v>
      </c>
      <c r="D629" s="355"/>
      <c r="G629" s="332">
        <f t="shared" ref="G629:H629" si="361">G612+G613+G614+G615+G616+G617+G618+G619+G620+G621+G622+G623+G624+G625+G626+G627+G628</f>
        <v>7045953.3200000003</v>
      </c>
      <c r="H629" s="332">
        <f t="shared" si="361"/>
        <v>325372.53100000002</v>
      </c>
    </row>
  </sheetData>
  <mergeCells count="3">
    <mergeCell ref="D325:F325"/>
    <mergeCell ref="D402:F402"/>
    <mergeCell ref="G1:H1"/>
  </mergeCells>
  <pageMargins left="0.19685039370078741" right="0.35433070866141736" top="0.31496062992125984" bottom="0.27559055118110237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2022</vt:lpstr>
      <vt:lpstr>Лист1</vt:lpstr>
      <vt:lpstr>Лист2</vt:lpstr>
      <vt:lpstr>проект 2023</vt:lpstr>
      <vt:lpstr>проект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plan5</dc:creator>
  <cp:lastModifiedBy>Мацнева Галина Ивановна</cp:lastModifiedBy>
  <cp:lastPrinted>2024-10-02T05:51:14Z</cp:lastPrinted>
  <dcterms:created xsi:type="dcterms:W3CDTF">2016-03-16T11:26:24Z</dcterms:created>
  <dcterms:modified xsi:type="dcterms:W3CDTF">2024-10-02T05:51:24Z</dcterms:modified>
</cp:coreProperties>
</file>